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\"/>
    </mc:Choice>
  </mc:AlternateContent>
  <xr:revisionPtr revIDLastSave="0" documentId="13_ncr:1_{D8D6FF41-BCAC-4577-89E6-5F68A2697E3E}" xr6:coauthVersionLast="47" xr6:coauthVersionMax="47" xr10:uidLastSave="{00000000-0000-0000-0000-000000000000}"/>
  <bookViews>
    <workbookView xWindow="-120" yWindow="-120" windowWidth="29040" windowHeight="15720" tabRatio="601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0" i="1"/>
  <c r="C26" i="1" l="1"/>
  <c r="P10" i="1" l="1"/>
  <c r="I52" i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K76" i="1"/>
  <c r="J75" i="1"/>
  <c r="J84" i="1" s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O10" i="1"/>
  <c r="N10" i="1"/>
  <c r="M10" i="1"/>
  <c r="L10" i="1"/>
  <c r="K10" i="1"/>
  <c r="J10" i="1"/>
  <c r="H10" i="1"/>
  <c r="G10" i="1"/>
  <c r="F10" i="1"/>
  <c r="E10" i="1"/>
  <c r="B10" i="1"/>
  <c r="D75" i="1" l="1"/>
  <c r="H74" i="1"/>
  <c r="H86" i="1" s="1"/>
  <c r="D76" i="1"/>
  <c r="B9" i="1"/>
  <c r="B74" i="1"/>
  <c r="B86" i="1" s="1"/>
  <c r="D44" i="1"/>
  <c r="D36" i="1"/>
  <c r="E74" i="1"/>
  <c r="E86" i="1" s="1"/>
  <c r="P74" i="1"/>
  <c r="P86" i="1" s="1"/>
  <c r="D70" i="1"/>
  <c r="O74" i="1"/>
  <c r="O86" i="1" s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<sst xmlns="http://schemas.openxmlformats.org/spreadsheetml/2006/main" count="116" uniqueCount="115">
  <si>
    <t>Notas:</t>
  </si>
  <si>
    <t>OFICINA NACIONAL DE EVALUACION SISMICA Y VULNERABILIDAD DE INFRAESTRUCTURA Y EDIFICACIONES (ONESVIE)</t>
  </si>
  <si>
    <t>En RD$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</si>
  <si>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</si>
  <si>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</si>
  <si>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</si>
  <si>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</si>
  <si>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</si>
  <si>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</si>
  <si>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</si>
  <si>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</si>
  <si>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</si>
  <si>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</si>
  <si>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</si>
  <si>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</si>
  <si>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</si>
  <si>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</si>
  <si>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</si>
  <si>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</si>
  <si>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</si>
  <si>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</si>
  <si>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</si>
  <si>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</si>
  <si>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</si>
  <si>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</si>
  <si>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</si>
  <si>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</si>
  <si>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</si>
  <si>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</si>
  <si>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</si>
  <si>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</si>
  <si>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</si>
  <si>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</si>
  <si>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</si>
  <si>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</si>
  <si>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</si>
  <si>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</si>
  <si>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</si>
  <si>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</si>
  <si>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</si>
  <si>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</si>
  <si>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</si>
  <si>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</si>
  <si>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</si>
  <si>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</si>
  <si>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</si>
  <si>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</si>
  <si>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</si>
  <si>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</si>
  <si>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</si>
  <si>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</si>
  <si>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</si>
  <si>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</si>
  <si>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</si>
  <si>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</si>
  <si>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</si>
  <si>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</si>
  <si>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</si>
  <si>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</si>
  <si>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</si>
  <si>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</si>
  <si>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</si>
  <si>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</si>
  <si>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</si>
  <si>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</si>
  <si>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</si>
  <si>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</si>
  <si>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</si>
  <si>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</si>
  <si>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</si>
  <si>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</si>
  <si>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</si>
  <si>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</si>
  <si>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</si>
  <si>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</si>
  <si>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</si>
  <si>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</si>
  <si>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</si>
  <si>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</si>
  <si>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</si>
  <si>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</si>
  <si>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</si>
  <si>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</si>
  <si>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</si>
  <si>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</si>
  <si>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</si>
  <si>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</si>
  <si>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</si>
  <si>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</si>
  <si>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</si>
  <si>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</si>
  <si>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</si>
  <si>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</si>
  <si>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</si>
  <si>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</si>
  <si>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</si>
  <si>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</si>
  <si>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</si>
  <si>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</si>
  <si>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</si>
  <si>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</si>
  <si>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</si>
  <si>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</si>
  <si>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</si>
  <si>
    <t>Año [2026]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</si>
  <si>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</si>
  <si>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 Gasto devengado. </t>
  </si>
  <si>
    <t xml:space="preserve">5. Se presenta el gasto por mes; cada mes se debe actualizar el gasto devengado de los meses anteriores. </t>
  </si>
  <si>
    <t xml:space="preserve">6. Se presenta la clasificación objetal del gasto al nivel de cuenta. </t>
  </si>
  <si>
    <t>7. Fecha de imputación: último día del mes analizado.</t>
  </si>
  <si>
    <t>8. Fecha de registro: el día 10 del mes siguiente al mes analizado.</t>
  </si>
  <si>
    <r>
      <t xml:space="preserve">2. </t>
    </r>
    <r>
      <rPr>
        <b/>
        <sz val="36"/>
        <color theme="1"/>
        <rFont val="Aptos Narrow"/>
        <family val="2"/>
        <scheme val="minor"/>
      </rPr>
      <t>Presupuesto Modificado</t>
    </r>
    <r>
      <rPr>
        <sz val="36"/>
        <color theme="1"/>
        <rFont val="Aptos Narrow"/>
        <family val="2"/>
        <scheme val="minor"/>
      </rPr>
      <t>:  Se  refiere  al  presupuesto  aprobado  en  caso  de  que  el  Congreso  Nacional apruebe un presupuesto complementario.</t>
    </r>
  </si>
  <si>
    <r>
      <t xml:space="preserve">1. </t>
    </r>
    <r>
      <rPr>
        <b/>
        <sz val="36"/>
        <color theme="1"/>
        <rFont val="Aptos Narrow"/>
        <family val="2"/>
        <scheme val="minor"/>
      </rPr>
      <t>Presupuesto Aprobado</t>
    </r>
    <r>
      <rPr>
        <sz val="36"/>
        <color theme="1"/>
        <rFont val="Aptos Narrow"/>
        <family val="2"/>
        <scheme val="minor"/>
      </rPr>
      <t xml:space="preserve">: Se refiere al presupuesto aprobado en la Ley de Presupuesto General del Estado. </t>
    </r>
  </si>
  <si>
    <r>
      <t xml:space="preserve">3. </t>
    </r>
    <r>
      <rPr>
        <b/>
        <sz val="36"/>
        <color theme="1"/>
        <rFont val="Aptos Narrow"/>
        <family val="2"/>
        <scheme val="minor"/>
      </rPr>
      <t>Total Devengado</t>
    </r>
    <r>
      <rPr>
        <sz val="36"/>
        <color theme="1"/>
        <rFont val="Aptos Narrow"/>
        <family val="2"/>
        <scheme val="minor"/>
      </rPr>
      <t>:   Son   los  recursos   financieros   que  surgen   con  la  obligación  de  pago  por   la recepción  de conformidad de  obras, bienes y servicios  oportunamente contratados o, en los casos de gastos sin   contraprestación,  por  haberse  cumplido  los  requisitos administrativos  dispuestos por  el reglamento de la presente Ley.</t>
    </r>
  </si>
  <si>
    <t xml:space="preserve">MINISTERIO DE OBRAS PUBLICAS Y COMUNICACIONES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</si>
</sst>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43" fontId="6" fillId="0" borderId="0" xfId="0" applyNumberFormat="1" applyFont="1"/>
    <xf numFmtId="43" fontId="7" fillId="0" borderId="0" xfId="0" applyNumberFormat="1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514864</xdr:colOff>
      <xdr:row>1</xdr:row>
      <xdr:rowOff>9697</xdr:rowOff>
    </xdr:from>
    <xdr:to>
      <xdr:col>0</xdr:col>
      <xdr:colOff>2119311</xdr:colOff>
      <xdr:row>3</xdr:row>
      <xdr:rowOff>1738312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4" y="533572"/>
          <a:ext cx="1604447" cy="36812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610116</xdr:colOff>
      <xdr:row>1</xdr:row>
      <xdr:rowOff>224010</xdr:rowOff>
    </xdr:from>
    <xdr:to>
      <xdr:col>0</xdr:col>
      <xdr:colOff>2095500</xdr:colOff>
      <xdr:row>2</xdr:row>
      <xdr:rowOff>627530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116" y="747885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738187</xdr:colOff>
      <xdr:row>1</xdr:row>
      <xdr:rowOff>57146</xdr:rowOff>
    </xdr:from>
    <xdr:to>
      <xdr:col>13</xdr:col>
      <xdr:colOff>1866902</xdr:colOff>
      <xdr:row>3</xdr:row>
      <xdr:rowOff>597950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937" y="581021"/>
          <a:ext cx="5915028" cy="2374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104"/>
  <sheetViews>
    <sheetView showGridLines="0" tabSelected="1" topLeftCell="A78" zoomScale="40" zoomScaleNormal="40" zoomScaleSheetLayoutView="210" workbookViewId="0">
      <selection activeCell="H93" sqref="H93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58" style="5" customWidth="1"/>
    <col min="4" max="4" width="42.42578125" style="5" customWidth="1"/>
    <col min="5" max="5" width="36.7109375" style="5" customWidth="1"/>
    <col min="6" max="6" width="35.85546875" style="5" customWidth="1"/>
    <col min="7" max="7" width="35.42578125" style="5" customWidth="1"/>
    <col min="8" max="8" width="46.42578125" style="5" customWidth="1"/>
    <col min="9" max="9" width="36" style="5" customWidth="1"/>
    <col min="10" max="10" width="44.2851562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8.7109375" style="5" customWidth="1"/>
    <col min="16" max="16" width="38" style="7" customWidth="1"/>
    <col min="17" max="17" width="10.28515625" style="1" customWidth="1"/>
    <col min="18" max="18" width="255.7109375" style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0.5" customHeight="1" x14ac:dyDescent="0.7">
      <c r="A1" s="94" t="s">
        <v>114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R1" s="2" t="s">
        <v>0</v>
      </c>
      <c r="S1" s="3"/>
      <c r="T1" s="3"/>
      <c r="U1" s="3"/>
      <c r="V1" s="3"/>
      <c r="W1" s="3"/>
    </row>
    <row r="2" spans="1:29" ht="56.25" customHeight="1" x14ac:dyDescent="0.7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R2" s="92" t="s">
        <v>112</v>
      </c>
      <c r="S2" s="3"/>
      <c r="T2" s="3"/>
      <c r="U2" s="3"/>
      <c r="V2" s="3"/>
      <c r="W2" s="3"/>
    </row>
    <row r="3" spans="1:29" ht="87.75" customHeight="1" x14ac:dyDescent="0.3">
      <c r="A3" s="94" t="s">
        <v>104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R3" s="96" t="s">
        <v>111</v>
      </c>
      <c r="S3" s="96"/>
      <c r="T3" s="96"/>
      <c r="U3" s="96"/>
      <c r="V3" s="96"/>
      <c r="W3" s="96"/>
      <c r="X3" s="96"/>
      <c r="Y3" s="96"/>
    </row>
    <row r="4" spans="1:29" ht="180.75" customHeight="1" x14ac:dyDescent="0.7">
      <c r="A4" s="94" t="s">
        <v>98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97" t="s">
        <v>113</v>
      </c>
      <c r="S4" s="97"/>
      <c r="T4" s="97"/>
      <c r="U4" s="97"/>
      <c r="V4" s="97"/>
      <c r="W4" s="97"/>
      <c r="X4" s="97"/>
      <c r="Y4" s="97"/>
    </row>
    <row r="5" spans="1:29" ht="42.75" customHeight="1" x14ac:dyDescent="0.7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R5" s="4" t="s">
        <v>106</v>
      </c>
      <c r="S5" s="3"/>
      <c r="T5" s="3"/>
      <c r="U5" s="3"/>
      <c r="V5" s="3"/>
      <c r="W5" s="3"/>
    </row>
    <row r="6" spans="1:29" ht="45.75" customHeight="1" x14ac:dyDescent="0.7">
      <c r="L6" s="6"/>
      <c r="R6" s="4" t="s">
        <v>107</v>
      </c>
      <c r="S6" s="3"/>
      <c r="T6" s="3"/>
      <c r="U6" s="3"/>
      <c r="V6" s="3"/>
      <c r="W6" s="3"/>
    </row>
    <row r="7" spans="1:29" ht="72" customHeight="1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10" t="s">
        <v>18</v>
      </c>
      <c r="R7" s="93" t="s">
        <v>108</v>
      </c>
      <c r="AB7" s="11"/>
      <c r="AC7" s="11"/>
    </row>
    <row r="8" spans="1:29" ht="57" customHeight="1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R8" s="92" t="s">
        <v>109</v>
      </c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60" customHeight="1" x14ac:dyDescent="0.3">
      <c r="A9" s="17" t="s">
        <v>19</v>
      </c>
      <c r="B9" s="18">
        <f>+B10+B16+B26+B52</f>
        <v>295941158</v>
      </c>
      <c r="C9" s="18">
        <f>+C10+C16+C26+C52</f>
        <v>298191158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R9" s="92" t="s">
        <v>110</v>
      </c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20</v>
      </c>
      <c r="B10" s="24">
        <f>+B11+B12+B13+B14+B15</f>
        <v>258888780</v>
      </c>
      <c r="C10" s="24">
        <f>+C11+C12+C13+C14+C15</f>
        <v>258888780</v>
      </c>
      <c r="D10" s="24">
        <f>SUM(E10:P10)</f>
        <v>115427447.70999999</v>
      </c>
      <c r="E10" s="25">
        <f>+E11+E12+E13+E14+E15</f>
        <v>17154049.460000001</v>
      </c>
      <c r="F10" s="26">
        <f>F11+F12+F13+F14+F15</f>
        <v>17659179.149999999</v>
      </c>
      <c r="G10" s="27">
        <f>G11+G12+G15</f>
        <v>16835006.699999999</v>
      </c>
      <c r="H10" s="27">
        <f>H11+H12+H13+H14+H15</f>
        <v>28911306.939999998</v>
      </c>
      <c r="I10" s="28">
        <f>+I11+I12+I13+I14+I15</f>
        <v>17911179.599999998</v>
      </c>
      <c r="J10" s="28">
        <f>J11+J12+J13+J14+J15</f>
        <v>16956725.859999999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21</v>
      </c>
      <c r="B11" s="31">
        <v>197242000</v>
      </c>
      <c r="C11" s="32">
        <v>196690000</v>
      </c>
      <c r="D11" s="31"/>
      <c r="E11" s="32">
        <v>14544000</v>
      </c>
      <c r="F11" s="32">
        <v>15136346.789999999</v>
      </c>
      <c r="G11" s="32">
        <v>14308095.99</v>
      </c>
      <c r="H11" s="32">
        <v>14057922.08</v>
      </c>
      <c r="I11" s="32">
        <v>15362876.789999999</v>
      </c>
      <c r="J11" s="32">
        <v>14420500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22</v>
      </c>
      <c r="B12" s="31">
        <v>34268000</v>
      </c>
      <c r="C12" s="32">
        <v>34820000</v>
      </c>
      <c r="D12" s="31"/>
      <c r="E12" s="32">
        <v>396000</v>
      </c>
      <c r="F12" s="32">
        <v>348000</v>
      </c>
      <c r="G12" s="32">
        <v>348000</v>
      </c>
      <c r="H12" s="32">
        <v>12678750</v>
      </c>
      <c r="I12" s="32">
        <v>348000</v>
      </c>
      <c r="J12" s="32">
        <v>336000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23</v>
      </c>
      <c r="B13" s="31">
        <v>0</v>
      </c>
      <c r="C13" s="31">
        <v>0</v>
      </c>
      <c r="D13" s="31"/>
      <c r="E13" s="33">
        <v>0</v>
      </c>
      <c r="F13" s="33"/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24</v>
      </c>
      <c r="B14" s="31">
        <v>0</v>
      </c>
      <c r="C14" s="31">
        <v>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25</v>
      </c>
      <c r="B15" s="31">
        <v>27378780</v>
      </c>
      <c r="C15" s="33">
        <v>27378780</v>
      </c>
      <c r="D15" s="31"/>
      <c r="E15" s="33">
        <v>2214049.46</v>
      </c>
      <c r="F15" s="33">
        <v>2174832.36</v>
      </c>
      <c r="G15" s="33">
        <v>2178910.71</v>
      </c>
      <c r="H15" s="33">
        <v>2174634.86</v>
      </c>
      <c r="I15" s="33">
        <v>2200302.81</v>
      </c>
      <c r="J15" s="33">
        <v>2200225.86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26</v>
      </c>
      <c r="B16" s="24">
        <f>+B17+B18+B19+B20+B21+B22+B23+B24+B25</f>
        <v>28115970</v>
      </c>
      <c r="C16" s="24">
        <f>+C17+C18+C19+C20+C21+C22+C23+C24+C25</f>
        <v>27539898</v>
      </c>
      <c r="D16" s="24">
        <f>SUM(E16:P16)</f>
        <v>10991881.080000002</v>
      </c>
      <c r="E16" s="25">
        <f>E17+E18+E19+E20+E21+E22+E23+E24+E25</f>
        <v>612827.42000000004</v>
      </c>
      <c r="F16" s="34">
        <f>F17+F18+F19+F20+F21+F22+F23+F24+F25</f>
        <v>342911.27</v>
      </c>
      <c r="G16" s="34">
        <f>G17+G18+G19+G20+G21+G22+G23+G24+G25</f>
        <v>4248203.88</v>
      </c>
      <c r="H16" s="28">
        <f>H17+H18+H19+H20+H21+H22+H23+H24+H25</f>
        <v>956394.8</v>
      </c>
      <c r="I16" s="35">
        <f>+I17+I18+I19+I20+I21+I22+I23+I24+I25</f>
        <v>1036297.0299999999</v>
      </c>
      <c r="J16" s="35">
        <f>J17+J18+J19+J20+J21+J22+J23+J24+J25</f>
        <v>3795246.6800000006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27</v>
      </c>
      <c r="B17" s="31">
        <v>5676372</v>
      </c>
      <c r="C17" s="32">
        <v>5676372</v>
      </c>
      <c r="D17" s="31"/>
      <c r="E17" s="32">
        <v>315761.55</v>
      </c>
      <c r="F17" s="32">
        <v>121632.27</v>
      </c>
      <c r="G17" s="32">
        <v>728833.34</v>
      </c>
      <c r="H17" s="32">
        <v>348395.99</v>
      </c>
      <c r="I17" s="32">
        <v>415729.85</v>
      </c>
      <c r="J17" s="32">
        <v>749828.85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28</v>
      </c>
      <c r="B18" s="31">
        <v>15000</v>
      </c>
      <c r="C18" s="32">
        <v>114300</v>
      </c>
      <c r="D18" s="31"/>
      <c r="E18" s="32">
        <v>0</v>
      </c>
      <c r="F18" s="32">
        <v>0</v>
      </c>
      <c r="G18" s="32">
        <v>10162</v>
      </c>
      <c r="H18" s="32">
        <v>2500.04</v>
      </c>
      <c r="I18" s="32">
        <v>55517.05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29</v>
      </c>
      <c r="B19" s="31">
        <v>500000</v>
      </c>
      <c r="C19" s="32">
        <v>500000</v>
      </c>
      <c r="D19" s="31"/>
      <c r="E19" s="32">
        <v>0</v>
      </c>
      <c r="F19" s="32">
        <v>0</v>
      </c>
      <c r="G19" s="32">
        <v>69240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30</v>
      </c>
      <c r="B20" s="31">
        <v>30000</v>
      </c>
      <c r="C20" s="32">
        <v>30000</v>
      </c>
      <c r="D20" s="31"/>
      <c r="E20" s="32">
        <v>0</v>
      </c>
      <c r="F20" s="32">
        <v>0</v>
      </c>
      <c r="G20" s="32">
        <v>200</v>
      </c>
      <c r="H20" s="32">
        <v>151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31</v>
      </c>
      <c r="B21" s="31">
        <v>11304420</v>
      </c>
      <c r="C21" s="32">
        <v>10615279.52</v>
      </c>
      <c r="D21" s="31"/>
      <c r="E21" s="32">
        <v>240000</v>
      </c>
      <c r="F21" s="32">
        <v>210000</v>
      </c>
      <c r="G21" s="32">
        <v>210000</v>
      </c>
      <c r="H21" s="32">
        <v>210000</v>
      </c>
      <c r="I21" s="32">
        <v>300000</v>
      </c>
      <c r="J21" s="32">
        <v>2110263.12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32</v>
      </c>
      <c r="B22" s="31">
        <v>4250020</v>
      </c>
      <c r="C22" s="32">
        <v>3448822.48</v>
      </c>
      <c r="D22" s="31"/>
      <c r="E22" s="32">
        <v>0</v>
      </c>
      <c r="F22" s="32">
        <v>0</v>
      </c>
      <c r="G22" s="32">
        <v>2616403.61</v>
      </c>
      <c r="H22" s="32">
        <v>0</v>
      </c>
      <c r="I22" s="32">
        <v>102160.5</v>
      </c>
      <c r="J22" s="32">
        <v>246058.98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02.75" customHeight="1" x14ac:dyDescent="0.55000000000000004">
      <c r="A23" s="30" t="s">
        <v>33</v>
      </c>
      <c r="B23" s="31">
        <v>4224000</v>
      </c>
      <c r="C23" s="32">
        <v>1734185.31</v>
      </c>
      <c r="D23" s="31"/>
      <c r="E23" s="32">
        <v>10337.870000000001</v>
      </c>
      <c r="F23" s="32">
        <v>10679</v>
      </c>
      <c r="G23" s="32">
        <v>189051.05</v>
      </c>
      <c r="H23" s="32">
        <v>329904.96000000002</v>
      </c>
      <c r="I23" s="32">
        <v>64704.54</v>
      </c>
      <c r="J23" s="32">
        <v>136786.72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34</v>
      </c>
      <c r="B24" s="31">
        <v>1505000</v>
      </c>
      <c r="C24" s="32">
        <v>5108514.6900000004</v>
      </c>
      <c r="D24" s="31"/>
      <c r="E24" s="32">
        <v>0</v>
      </c>
      <c r="F24" s="32">
        <v>600</v>
      </c>
      <c r="G24" s="32">
        <v>389267.88</v>
      </c>
      <c r="H24" s="32">
        <v>42078.81</v>
      </c>
      <c r="I24" s="32">
        <v>98185.09</v>
      </c>
      <c r="J24" s="32">
        <v>552309.01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35</v>
      </c>
      <c r="B25" s="31">
        <v>611158</v>
      </c>
      <c r="C25" s="32">
        <v>312424</v>
      </c>
      <c r="D25" s="31"/>
      <c r="E25" s="32">
        <v>46728</v>
      </c>
      <c r="F25" s="32">
        <v>0</v>
      </c>
      <c r="G25" s="32">
        <v>35046</v>
      </c>
      <c r="H25" s="32">
        <v>23364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36</v>
      </c>
      <c r="B26" s="24">
        <f>+B27+B28+B29+B30+B31+B32+B33+B34+B35</f>
        <v>8936408</v>
      </c>
      <c r="C26" s="24">
        <f>+C27+C28+C29+C30+C31+C32+C33+C34+C35</f>
        <v>9512480</v>
      </c>
      <c r="D26" s="24">
        <f>SUM(E26:P26)</f>
        <v>5438224.8200000003</v>
      </c>
      <c r="E26" s="36">
        <f>SUM(E27:E35)</f>
        <v>0</v>
      </c>
      <c r="F26" s="36">
        <f>SUM(F27:F35)</f>
        <v>0</v>
      </c>
      <c r="G26" s="37">
        <f t="shared" ref="G26:J26" si="2">SUM(G27:G35)</f>
        <v>156940.37999999998</v>
      </c>
      <c r="H26" s="36">
        <f t="shared" si="2"/>
        <v>1131005.3600000001</v>
      </c>
      <c r="I26" s="36">
        <f>SUM(I27:I35)</f>
        <v>2314509.79</v>
      </c>
      <c r="J26" s="36">
        <f t="shared" si="2"/>
        <v>1835769.29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37</v>
      </c>
      <c r="B27" s="31">
        <v>455000</v>
      </c>
      <c r="C27" s="32">
        <v>436113.74</v>
      </c>
      <c r="D27" s="31"/>
      <c r="E27" s="32">
        <v>0</v>
      </c>
      <c r="F27" s="32">
        <v>0</v>
      </c>
      <c r="G27" s="32">
        <v>84909.93</v>
      </c>
      <c r="H27" s="32">
        <v>167868.81</v>
      </c>
      <c r="I27" s="32">
        <v>21995.31</v>
      </c>
      <c r="J27" s="32">
        <v>14495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38</v>
      </c>
      <c r="B28" s="31">
        <v>40000</v>
      </c>
      <c r="C28" s="32">
        <v>315000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300074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39</v>
      </c>
      <c r="B29" s="31">
        <v>168500</v>
      </c>
      <c r="C29" s="32">
        <v>187057.12</v>
      </c>
      <c r="D29" s="31"/>
      <c r="E29" s="32">
        <v>0</v>
      </c>
      <c r="F29" s="32">
        <v>0</v>
      </c>
      <c r="G29" s="32">
        <v>0</v>
      </c>
      <c r="H29" s="32">
        <v>77880</v>
      </c>
      <c r="I29" s="32">
        <v>79177.119999999995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40</v>
      </c>
      <c r="B30" s="31">
        <v>30000</v>
      </c>
      <c r="C30" s="32">
        <v>45536.04</v>
      </c>
      <c r="D30" s="31"/>
      <c r="E30" s="32">
        <v>0</v>
      </c>
      <c r="F30" s="32">
        <v>0</v>
      </c>
      <c r="G30" s="32">
        <v>45536.04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41</v>
      </c>
      <c r="B31" s="31">
        <v>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42</v>
      </c>
      <c r="B32" s="31">
        <v>85000</v>
      </c>
      <c r="C32" s="32">
        <v>111529.84</v>
      </c>
      <c r="D32" s="31"/>
      <c r="E32" s="32">
        <v>0</v>
      </c>
      <c r="F32" s="32">
        <v>0</v>
      </c>
      <c r="G32" s="32">
        <v>21725.5</v>
      </c>
      <c r="H32" s="32">
        <v>60247.9</v>
      </c>
      <c r="I32" s="32">
        <v>3120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101</v>
      </c>
      <c r="B33" s="31">
        <v>6847908</v>
      </c>
      <c r="C33" s="32">
        <v>6856049.9500000002</v>
      </c>
      <c r="D33" s="31"/>
      <c r="E33" s="32">
        <v>0</v>
      </c>
      <c r="F33" s="32">
        <v>0</v>
      </c>
      <c r="G33" s="32">
        <v>462.55</v>
      </c>
      <c r="H33" s="32">
        <v>2587.39</v>
      </c>
      <c r="I33" s="32">
        <v>1709292.3</v>
      </c>
      <c r="J33" s="32">
        <v>1723999.58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43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44</v>
      </c>
      <c r="B35" s="31">
        <v>1310000</v>
      </c>
      <c r="C35" s="32">
        <v>1561193.31</v>
      </c>
      <c r="D35" s="31"/>
      <c r="E35" s="32">
        <v>0</v>
      </c>
      <c r="F35" s="32">
        <v>0</v>
      </c>
      <c r="G35" s="32">
        <v>4306.3599999999997</v>
      </c>
      <c r="H35" s="32">
        <v>822421.26</v>
      </c>
      <c r="I35" s="32">
        <v>200851.06</v>
      </c>
      <c r="J35" s="32">
        <v>97274.71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45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46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47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48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70.5" customHeight="1" x14ac:dyDescent="0.55000000000000004">
      <c r="A40" s="30" t="s">
        <v>49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50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68.25" customHeight="1" x14ac:dyDescent="0.55000000000000004">
      <c r="A42" s="30" t="s">
        <v>51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52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53</v>
      </c>
      <c r="B44" s="24">
        <v>0</v>
      </c>
      <c r="C44" s="24">
        <v>0</v>
      </c>
      <c r="D44" s="24">
        <f>SUM(E44:P44)</f>
        <v>0</v>
      </c>
      <c r="E44" s="36">
        <f>SUM(E45:E51)</f>
        <v>0</v>
      </c>
      <c r="F44" s="36">
        <f t="shared" ref="F44:J44" si="7">SUM(F45:F51)</f>
        <v>0</v>
      </c>
      <c r="G44" s="36">
        <f t="shared" si="7"/>
        <v>0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54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</row>
    <row r="46" spans="1:20" ht="72" x14ac:dyDescent="0.55000000000000004">
      <c r="A46" s="30" t="s">
        <v>55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</row>
    <row r="47" spans="1:20" ht="72" x14ac:dyDescent="0.55000000000000004">
      <c r="A47" s="30" t="s">
        <v>56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</row>
    <row r="48" spans="1:20" ht="70.5" customHeight="1" x14ac:dyDescent="0.55000000000000004">
      <c r="A48" s="30" t="s">
        <v>57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</row>
    <row r="49" spans="1:16" ht="100.5" customHeight="1" x14ac:dyDescent="0.55000000000000004">
      <c r="A49" s="30" t="s">
        <v>58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</row>
    <row r="50" spans="1:16" ht="72" x14ac:dyDescent="0.55000000000000004">
      <c r="A50" s="30" t="s">
        <v>59</v>
      </c>
      <c r="B50" s="31">
        <v>0</v>
      </c>
      <c r="C50" s="31">
        <v>0</v>
      </c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</row>
    <row r="51" spans="1:16" ht="72" x14ac:dyDescent="0.55000000000000004">
      <c r="A51" s="30" t="s">
        <v>60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</row>
    <row r="52" spans="1:16" ht="72" x14ac:dyDescent="0.55000000000000004">
      <c r="A52" s="17" t="s">
        <v>61</v>
      </c>
      <c r="B52" s="24">
        <f>+B53+B54+B55+B56+B57+B58+B59+B60+B61</f>
        <v>0</v>
      </c>
      <c r="C52" s="24">
        <f>+C53+C54+C55+C56+C57+C58+C59+C60+C61</f>
        <v>2250000</v>
      </c>
      <c r="D52" s="24">
        <f>SUM(E52:P52)</f>
        <v>0</v>
      </c>
      <c r="E52" s="36">
        <f>SUM(E53:E61)</f>
        <v>0</v>
      </c>
      <c r="F52" s="36">
        <f t="shared" ref="F52:J52" si="9">SUM(F53:F61)</f>
        <v>0</v>
      </c>
      <c r="G52" s="36">
        <f t="shared" si="9"/>
        <v>0</v>
      </c>
      <c r="H52" s="36">
        <f t="shared" si="9"/>
        <v>0</v>
      </c>
      <c r="I52" s="36">
        <f>SUM(I53:I61)</f>
        <v>0</v>
      </c>
      <c r="J52" s="36">
        <f t="shared" si="9"/>
        <v>0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62</v>
      </c>
      <c r="B53" s="31">
        <v>0</v>
      </c>
      <c r="C53" s="31">
        <v>0</v>
      </c>
      <c r="D53" s="31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63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64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68.25" customHeight="1" x14ac:dyDescent="0.55000000000000004">
      <c r="A56" s="30" t="s">
        <v>65</v>
      </c>
      <c r="B56" s="31">
        <v>0</v>
      </c>
      <c r="C56" s="32">
        <v>2250000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66</v>
      </c>
      <c r="B57" s="31">
        <v>0</v>
      </c>
      <c r="C57" s="31">
        <v>0</v>
      </c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67</v>
      </c>
      <c r="B58" s="31">
        <v>0</v>
      </c>
      <c r="C58" s="31">
        <v>0</v>
      </c>
      <c r="D58" s="31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68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69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70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71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72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73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74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75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76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77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6.5" customHeight="1" x14ac:dyDescent="0.55000000000000004">
      <c r="A69" s="30" t="s">
        <v>78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79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80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81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78.75" customHeight="1" x14ac:dyDescent="0.55000000000000004">
      <c r="A73" s="30" t="s">
        <v>82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83</v>
      </c>
      <c r="B74" s="61">
        <f>+B52+B26+B16+B10</f>
        <v>295941158</v>
      </c>
      <c r="C74" s="61">
        <f>+C52+C26+C16+C10</f>
        <v>298191158</v>
      </c>
      <c r="D74" s="61">
        <f>SUM(E74:P74)</f>
        <v>131857553.61</v>
      </c>
      <c r="E74" s="61">
        <f>E10+E16+E26+E36+E52+E62+E67+E70</f>
        <v>17766876.880000003</v>
      </c>
      <c r="F74" s="61">
        <f>F70+F67+F62+F52+F44+F36+F26+F16+F10</f>
        <v>18002090.419999998</v>
      </c>
      <c r="G74" s="61">
        <f>G70+G67+G62+G52+G44+G36+G26+G16+G10</f>
        <v>21240150.960000001</v>
      </c>
      <c r="H74" s="61">
        <f>H67+H62+H52+H26+H16+H10</f>
        <v>30998707.099999998</v>
      </c>
      <c r="I74" s="61">
        <f>+I10+I16+I26+I36+I44+I52+I61+I67+I70</f>
        <v>21261986.419999998</v>
      </c>
      <c r="J74" s="61">
        <f>J10+J16+J26+J36+J52</f>
        <v>22587741.829999998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84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85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86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87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88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89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0" ht="72" x14ac:dyDescent="0.55000000000000004">
      <c r="A81" s="30" t="s">
        <v>90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0" s="43" customFormat="1" ht="72" x14ac:dyDescent="0.55000000000000004">
      <c r="A82" s="17" t="s">
        <v>91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0" ht="72" x14ac:dyDescent="0.55000000000000004">
      <c r="A83" s="30" t="s">
        <v>92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0" ht="36" x14ac:dyDescent="0.3">
      <c r="A84" s="78" t="s">
        <v>93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0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0" ht="72" x14ac:dyDescent="0.3">
      <c r="A86" s="83" t="s">
        <v>94</v>
      </c>
      <c r="B86" s="84">
        <f>+B74+B84</f>
        <v>295941158</v>
      </c>
      <c r="C86" s="85">
        <f>+C84+C74</f>
        <v>298191158</v>
      </c>
      <c r="D86" s="84">
        <f>SUM(E86:P86)</f>
        <v>131857553.61</v>
      </c>
      <c r="E86" s="86">
        <f>+E74+E84</f>
        <v>17766876.880000003</v>
      </c>
      <c r="F86" s="87">
        <f t="shared" ref="F86:O86" si="22">+F74+F84</f>
        <v>18002090.419999998</v>
      </c>
      <c r="G86" s="88">
        <f>+G74+G84</f>
        <v>21240150.960000001</v>
      </c>
      <c r="H86" s="88">
        <f>+H74+H84</f>
        <v>30998707.099999998</v>
      </c>
      <c r="I86" s="88">
        <f>+I74+I84</f>
        <v>21261986.419999998</v>
      </c>
      <c r="J86" s="88">
        <f t="shared" si="22"/>
        <v>22587741.829999998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0" x14ac:dyDescent="0.55000000000000004">
      <c r="A87" s="7" t="s">
        <v>95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0" ht="19.5" customHeight="1" x14ac:dyDescent="0.55000000000000004">
      <c r="B88" s="7"/>
      <c r="C88" s="7"/>
      <c r="D88" s="7"/>
      <c r="E88" s="7"/>
      <c r="F88" s="7"/>
      <c r="G88" s="7"/>
      <c r="H88" s="7"/>
      <c r="I88" s="7"/>
      <c r="J88" s="7"/>
      <c r="K88" s="89"/>
      <c r="L88" s="89"/>
      <c r="M88" s="89"/>
      <c r="N88" s="89"/>
      <c r="O88" s="89"/>
      <c r="P88" s="89"/>
    </row>
    <row r="89" spans="1:20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89"/>
      <c r="L89" s="89"/>
      <c r="M89" s="89"/>
      <c r="N89" s="89"/>
      <c r="O89" s="89"/>
      <c r="P89" s="89"/>
    </row>
    <row r="90" spans="1:20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89"/>
      <c r="L90" s="89"/>
      <c r="M90" s="89"/>
      <c r="N90" s="89"/>
      <c r="O90" s="89"/>
      <c r="P90" s="89"/>
    </row>
    <row r="91" spans="1:20" x14ac:dyDescent="0.55000000000000004">
      <c r="A91" s="7"/>
      <c r="B91" s="7"/>
      <c r="C91" s="7"/>
      <c r="D91" s="7"/>
      <c r="E91" s="7"/>
      <c r="F91" s="7"/>
      <c r="G91" s="7"/>
      <c r="H91" s="7"/>
      <c r="I91" s="7"/>
      <c r="J91" s="7"/>
      <c r="K91" s="89"/>
      <c r="L91" s="89"/>
      <c r="M91" s="89"/>
      <c r="N91" s="89"/>
      <c r="O91" s="89"/>
      <c r="P91" s="89"/>
    </row>
    <row r="92" spans="1:20" ht="15.75" customHeight="1" x14ac:dyDescent="0.5500000000000000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89"/>
    </row>
    <row r="93" spans="1:20" x14ac:dyDescent="0.55000000000000004">
      <c r="A93" s="7"/>
      <c r="B93" s="7"/>
      <c r="C93" s="7"/>
      <c r="D93" s="7"/>
      <c r="E93" s="91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20" x14ac:dyDescent="0.55000000000000004">
      <c r="A94" s="7"/>
      <c r="B94" s="7"/>
      <c r="C94" s="7"/>
      <c r="D94" s="7"/>
      <c r="E94" s="91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20" ht="66.75" customHeight="1" x14ac:dyDescent="0.55000000000000004">
      <c r="A95" s="7"/>
      <c r="B95" s="7"/>
      <c r="C95" s="7"/>
      <c r="D95" s="7"/>
      <c r="E95" s="91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20" x14ac:dyDescent="0.55000000000000004">
      <c r="A96" s="7"/>
      <c r="B96" s="7"/>
      <c r="C96" s="7"/>
      <c r="D96" s="7"/>
      <c r="E96" s="91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25" s="1" customFormat="1" ht="46.5" x14ac:dyDescent="0.7">
      <c r="B97" s="2"/>
      <c r="C97" s="99" t="s">
        <v>102</v>
      </c>
      <c r="D97" s="99"/>
      <c r="E97" s="3"/>
      <c r="F97" s="3"/>
      <c r="G97" s="3"/>
      <c r="H97" s="100" t="s">
        <v>96</v>
      </c>
      <c r="I97" s="100"/>
      <c r="J97" s="100"/>
      <c r="K97" s="100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B98" s="3" t="s">
        <v>105</v>
      </c>
      <c r="C98" s="98" t="s">
        <v>103</v>
      </c>
      <c r="D98" s="98"/>
      <c r="E98" s="3"/>
      <c r="F98" s="3"/>
      <c r="G98" s="3"/>
      <c r="H98" s="98" t="s">
        <v>97</v>
      </c>
      <c r="I98" s="98"/>
      <c r="J98" s="98"/>
      <c r="K98" s="98"/>
      <c r="L98" s="3"/>
      <c r="M98" s="3"/>
      <c r="N98" s="7"/>
      <c r="O98" s="7"/>
      <c r="P98" s="7"/>
      <c r="U98"/>
      <c r="V98"/>
      <c r="W98"/>
      <c r="X98"/>
      <c r="Y98"/>
    </row>
    <row r="99" spans="1:25" s="1" customFormat="1" ht="46.5" x14ac:dyDescent="0.7">
      <c r="A99" s="9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7"/>
      <c r="O99" s="7"/>
      <c r="P99" s="7"/>
      <c r="U99"/>
      <c r="V99"/>
      <c r="W99"/>
      <c r="X99"/>
      <c r="Y99"/>
    </row>
    <row r="100" spans="1:25" s="1" customFormat="1" ht="12.75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7"/>
      <c r="O100" s="7"/>
      <c r="P100" s="7"/>
      <c r="U100"/>
      <c r="V100"/>
      <c r="W100"/>
      <c r="X100"/>
      <c r="Y100"/>
    </row>
    <row r="101" spans="1:25" s="1" customFormat="1" ht="46.5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7"/>
      <c r="O101" s="7"/>
      <c r="P101" s="7" t="s">
        <v>98</v>
      </c>
      <c r="U101"/>
      <c r="V101"/>
      <c r="W101"/>
      <c r="X101"/>
      <c r="Y101"/>
    </row>
    <row r="102" spans="1:25" s="1" customFormat="1" ht="46.5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7"/>
      <c r="O102" s="7"/>
      <c r="P102" s="7"/>
      <c r="U102"/>
      <c r="V102"/>
      <c r="W102"/>
      <c r="X102"/>
      <c r="Y102"/>
    </row>
    <row r="103" spans="1:25" s="1" customFormat="1" ht="46.5" x14ac:dyDescent="0.7">
      <c r="A103" s="3"/>
      <c r="B103" s="3"/>
      <c r="C103" s="3"/>
      <c r="D103" s="99" t="s">
        <v>99</v>
      </c>
      <c r="E103" s="99"/>
      <c r="F103" s="99"/>
      <c r="G103" s="99"/>
      <c r="H103" s="99"/>
      <c r="I103" s="3"/>
      <c r="J103" s="3"/>
      <c r="K103" s="3"/>
      <c r="L103" s="3"/>
      <c r="M103" s="3"/>
      <c r="N103" s="7"/>
      <c r="O103" s="7"/>
      <c r="P103" s="7"/>
      <c r="U103"/>
      <c r="V103"/>
      <c r="W103"/>
      <c r="X103"/>
      <c r="Y103"/>
    </row>
    <row r="104" spans="1:25" s="1" customFormat="1" ht="46.5" x14ac:dyDescent="0.7">
      <c r="A104" s="3"/>
      <c r="B104" s="3"/>
      <c r="C104" s="3"/>
      <c r="D104" s="3"/>
      <c r="E104" s="98" t="s">
        <v>100</v>
      </c>
      <c r="F104" s="98"/>
      <c r="G104" s="98"/>
      <c r="H104" s="3"/>
      <c r="I104" s="3"/>
      <c r="J104" s="3"/>
      <c r="K104" s="3"/>
      <c r="L104" s="3"/>
      <c r="M104" s="3"/>
      <c r="N104" s="7"/>
      <c r="O104" s="7"/>
      <c r="P104" s="7"/>
      <c r="U104"/>
      <c r="V104"/>
      <c r="W104"/>
      <c r="X104"/>
      <c r="Y104"/>
    </row>
  </sheetData>
  <mergeCells count="13">
    <mergeCell ref="R3:Y3"/>
    <mergeCell ref="R4:Y4"/>
    <mergeCell ref="H98:K98"/>
    <mergeCell ref="D103:H103"/>
    <mergeCell ref="E104:G104"/>
    <mergeCell ref="H97:K97"/>
    <mergeCell ref="C97:D97"/>
    <mergeCell ref="C98:D98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2026-07-01T12:46:21Z</cp:lastPrinted>
  <dcterms:created xsi:type="dcterms:W3CDTF">2025-04-15T16:34:16Z</dcterms:created>
  <dcterms:modified xsi:type="dcterms:W3CDTF">2026-07-01T12:50:10Z</dcterms:modified>
</cp:coreProperties>
</file>