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E86B9CA9-EC5C-4584-B31B-5D79DF9FCC42}" xr6:coauthVersionLast="47" xr6:coauthVersionMax="47" xr10:uidLastSave="{00000000-0000-0000-0000-000000000000}"/>
  <bookViews>
    <workbookView xWindow="-120" yWindow="-120" windowWidth="29040" windowHeight="15720" xr2:uid="{2A942585-9DB3-4439-99D6-7C1BC146F771}"/>
  </bookViews>
  <sheets>
    <sheet name="NOMINA FIJA FEBRERO 2026" sheetId="1" r:id="rId1"/>
  </sheets>
  <definedNames>
    <definedName name="_xlnm._FilterDatabase" localSheetId="0" hidden="1">'NOMINA FIJA FEBRERO 2026'!$A$194:$N$210</definedName>
    <definedName name="_xlnm.Print_Area" localSheetId="0">'NOMINA FIJA FEBRERO 2026'!$A$1:$M$268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" l="1"/>
  <c r="H242" i="1"/>
  <c r="K241" i="1"/>
  <c r="J241" i="1"/>
  <c r="I241" i="1"/>
  <c r="H241" i="1"/>
  <c r="G241" i="1"/>
  <c r="E241" i="1"/>
  <c r="L240" i="1"/>
  <c r="M240" i="1" s="1"/>
  <c r="L239" i="1"/>
  <c r="M239" i="1" s="1"/>
  <c r="L238" i="1"/>
  <c r="M238" i="1" s="1"/>
  <c r="L237" i="1"/>
  <c r="M237" i="1" s="1"/>
  <c r="M236" i="1"/>
  <c r="M235" i="1"/>
  <c r="L235" i="1"/>
  <c r="M234" i="1"/>
  <c r="L234" i="1"/>
  <c r="L241" i="1" s="1"/>
  <c r="K231" i="1"/>
  <c r="J231" i="1"/>
  <c r="I231" i="1"/>
  <c r="H231" i="1"/>
  <c r="G231" i="1"/>
  <c r="E231" i="1"/>
  <c r="M230" i="1"/>
  <c r="M229" i="1"/>
  <c r="M228" i="1"/>
  <c r="L228" i="1"/>
  <c r="M227" i="1"/>
  <c r="M231" i="1" s="1"/>
  <c r="L227" i="1"/>
  <c r="M225" i="1"/>
  <c r="L225" i="1"/>
  <c r="M224" i="1"/>
  <c r="L224" i="1"/>
  <c r="L231" i="1" s="1"/>
  <c r="K221" i="1"/>
  <c r="J221" i="1"/>
  <c r="I221" i="1"/>
  <c r="H221" i="1"/>
  <c r="G221" i="1"/>
  <c r="E221" i="1"/>
  <c r="M220" i="1"/>
  <c r="L219" i="1"/>
  <c r="M219" i="1" s="1"/>
  <c r="L218" i="1"/>
  <c r="M218" i="1" s="1"/>
  <c r="L217" i="1"/>
  <c r="M217" i="1" s="1"/>
  <c r="L215" i="1"/>
  <c r="M215" i="1" s="1"/>
  <c r="L214" i="1"/>
  <c r="M214" i="1" s="1"/>
  <c r="L213" i="1"/>
  <c r="L221" i="1" s="1"/>
  <c r="K210" i="1"/>
  <c r="K242" i="1" s="1"/>
  <c r="J210" i="1"/>
  <c r="J242" i="1" s="1"/>
  <c r="I210" i="1"/>
  <c r="I242" i="1" s="1"/>
  <c r="H210" i="1"/>
  <c r="G210" i="1"/>
  <c r="G242" i="1" s="1"/>
  <c r="E210" i="1"/>
  <c r="E242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M197" i="1" s="1"/>
  <c r="L196" i="1"/>
  <c r="L210" i="1" s="1"/>
  <c r="K192" i="1"/>
  <c r="J192" i="1"/>
  <c r="I192" i="1"/>
  <c r="H192" i="1"/>
  <c r="G192" i="1"/>
  <c r="E192" i="1"/>
  <c r="L191" i="1"/>
  <c r="M191" i="1" s="1"/>
  <c r="L187" i="1"/>
  <c r="M187" i="1" s="1"/>
  <c r="L186" i="1"/>
  <c r="M186" i="1" s="1"/>
  <c r="L185" i="1"/>
  <c r="L192" i="1" s="1"/>
  <c r="K182" i="1"/>
  <c r="J182" i="1"/>
  <c r="I182" i="1"/>
  <c r="H182" i="1"/>
  <c r="G182" i="1"/>
  <c r="E182" i="1"/>
  <c r="L181" i="1"/>
  <c r="M181" i="1" s="1"/>
  <c r="L180" i="1"/>
  <c r="M180" i="1" s="1"/>
  <c r="L179" i="1"/>
  <c r="M179" i="1" s="1"/>
  <c r="L178" i="1"/>
  <c r="M178" i="1" s="1"/>
  <c r="K171" i="1"/>
  <c r="K244" i="1" s="1"/>
  <c r="J171" i="1"/>
  <c r="I171" i="1"/>
  <c r="H171" i="1"/>
  <c r="G171" i="1"/>
  <c r="F171" i="1"/>
  <c r="E171" i="1"/>
  <c r="M170" i="1"/>
  <c r="L170" i="1"/>
  <c r="L169" i="1"/>
  <c r="L171" i="1" s="1"/>
  <c r="L166" i="1"/>
  <c r="K166" i="1"/>
  <c r="J166" i="1"/>
  <c r="I166" i="1"/>
  <c r="H166" i="1"/>
  <c r="G166" i="1"/>
  <c r="E166" i="1"/>
  <c r="M165" i="1"/>
  <c r="M166" i="1" s="1"/>
  <c r="L165" i="1"/>
  <c r="K162" i="1"/>
  <c r="J162" i="1"/>
  <c r="I162" i="1"/>
  <c r="H162" i="1"/>
  <c r="G162" i="1"/>
  <c r="F162" i="1"/>
  <c r="E162" i="1"/>
  <c r="L161" i="1"/>
  <c r="M161" i="1" s="1"/>
  <c r="L160" i="1"/>
  <c r="M160" i="1" s="1"/>
  <c r="M159" i="1"/>
  <c r="L159" i="1"/>
  <c r="L162" i="1" s="1"/>
  <c r="L156" i="1"/>
  <c r="K156" i="1"/>
  <c r="J156" i="1"/>
  <c r="I156" i="1"/>
  <c r="H156" i="1"/>
  <c r="G156" i="1"/>
  <c r="E156" i="1"/>
  <c r="L155" i="1"/>
  <c r="M155" i="1" s="1"/>
  <c r="M156" i="1" s="1"/>
  <c r="M154" i="1"/>
  <c r="L154" i="1"/>
  <c r="L151" i="1"/>
  <c r="K151" i="1"/>
  <c r="J151" i="1"/>
  <c r="I151" i="1"/>
  <c r="H151" i="1"/>
  <c r="G151" i="1"/>
  <c r="E151" i="1"/>
  <c r="L150" i="1"/>
  <c r="M150" i="1" s="1"/>
  <c r="L149" i="1"/>
  <c r="M149" i="1" s="1"/>
  <c r="M148" i="1"/>
  <c r="L148" i="1"/>
  <c r="L147" i="1"/>
  <c r="M147" i="1" s="1"/>
  <c r="M151" i="1" s="1"/>
  <c r="L144" i="1"/>
  <c r="K144" i="1"/>
  <c r="J144" i="1"/>
  <c r="I144" i="1"/>
  <c r="H144" i="1"/>
  <c r="G144" i="1"/>
  <c r="E144" i="1"/>
  <c r="M143" i="1"/>
  <c r="L143" i="1"/>
  <c r="L142" i="1"/>
  <c r="M142" i="1" s="1"/>
  <c r="L141" i="1"/>
  <c r="M141" i="1" s="1"/>
  <c r="M140" i="1"/>
  <c r="L139" i="1"/>
  <c r="M139" i="1" s="1"/>
  <c r="K136" i="1"/>
  <c r="J136" i="1"/>
  <c r="I136" i="1"/>
  <c r="H136" i="1"/>
  <c r="G136" i="1"/>
  <c r="F136" i="1"/>
  <c r="E136" i="1"/>
  <c r="M135" i="1"/>
  <c r="M136" i="1" s="1"/>
  <c r="L135" i="1"/>
  <c r="L136" i="1" s="1"/>
  <c r="K132" i="1"/>
  <c r="J132" i="1"/>
  <c r="I132" i="1"/>
  <c r="H132" i="1"/>
  <c r="G132" i="1"/>
  <c r="E132" i="1"/>
  <c r="L131" i="1"/>
  <c r="M131" i="1" s="1"/>
  <c r="M132" i="1" s="1"/>
  <c r="K128" i="1"/>
  <c r="J128" i="1"/>
  <c r="I128" i="1"/>
  <c r="H128" i="1"/>
  <c r="G128" i="1"/>
  <c r="F128" i="1"/>
  <c r="E128" i="1"/>
  <c r="M127" i="1"/>
  <c r="L127" i="1"/>
  <c r="M126" i="1"/>
  <c r="M125" i="1"/>
  <c r="L125" i="1"/>
  <c r="L124" i="1"/>
  <c r="M124" i="1" s="1"/>
  <c r="L123" i="1"/>
  <c r="M123" i="1" s="1"/>
  <c r="M128" i="1" s="1"/>
  <c r="K120" i="1"/>
  <c r="J120" i="1"/>
  <c r="I120" i="1"/>
  <c r="H120" i="1"/>
  <c r="G120" i="1"/>
  <c r="E120" i="1"/>
  <c r="L119" i="1"/>
  <c r="L120" i="1" s="1"/>
  <c r="K116" i="1"/>
  <c r="J116" i="1"/>
  <c r="I116" i="1"/>
  <c r="H116" i="1"/>
  <c r="G116" i="1"/>
  <c r="E116" i="1"/>
  <c r="M115" i="1"/>
  <c r="L115" i="1"/>
  <c r="L114" i="1"/>
  <c r="M114" i="1" s="1"/>
  <c r="L113" i="1"/>
  <c r="M113" i="1" s="1"/>
  <c r="M116" i="1" s="1"/>
  <c r="K110" i="1"/>
  <c r="J110" i="1"/>
  <c r="I110" i="1"/>
  <c r="H110" i="1"/>
  <c r="G110" i="1"/>
  <c r="E110" i="1"/>
  <c r="L109" i="1"/>
  <c r="M109" i="1" s="1"/>
  <c r="L108" i="1"/>
  <c r="M108" i="1" s="1"/>
  <c r="K105" i="1"/>
  <c r="J105" i="1"/>
  <c r="I105" i="1"/>
  <c r="H105" i="1"/>
  <c r="G105" i="1"/>
  <c r="E105" i="1"/>
  <c r="L104" i="1"/>
  <c r="M104" i="1" s="1"/>
  <c r="L103" i="1"/>
  <c r="M103" i="1" s="1"/>
  <c r="M105" i="1" s="1"/>
  <c r="M100" i="1"/>
  <c r="L100" i="1"/>
  <c r="L99" i="1"/>
  <c r="M99" i="1" s="1"/>
  <c r="L96" i="1"/>
  <c r="K96" i="1"/>
  <c r="J96" i="1"/>
  <c r="I96" i="1"/>
  <c r="H96" i="1"/>
  <c r="G96" i="1"/>
  <c r="E96" i="1"/>
  <c r="M95" i="1"/>
  <c r="L95" i="1"/>
  <c r="L94" i="1"/>
  <c r="M94" i="1" s="1"/>
  <c r="M96" i="1" s="1"/>
  <c r="K91" i="1"/>
  <c r="J91" i="1"/>
  <c r="I91" i="1"/>
  <c r="H91" i="1"/>
  <c r="G91" i="1"/>
  <c r="E91" i="1"/>
  <c r="M90" i="1"/>
  <c r="L90" i="1"/>
  <c r="L89" i="1"/>
  <c r="M89" i="1" s="1"/>
  <c r="L88" i="1"/>
  <c r="M88" i="1" s="1"/>
  <c r="M87" i="1"/>
  <c r="L87" i="1"/>
  <c r="L86" i="1"/>
  <c r="M86" i="1" s="1"/>
  <c r="L85" i="1"/>
  <c r="M85" i="1" s="1"/>
  <c r="M84" i="1"/>
  <c r="L84" i="1"/>
  <c r="L83" i="1"/>
  <c r="M83" i="1" s="1"/>
  <c r="L82" i="1"/>
  <c r="M82" i="1" s="1"/>
  <c r="M81" i="1"/>
  <c r="L81" i="1"/>
  <c r="K78" i="1"/>
  <c r="J78" i="1"/>
  <c r="I78" i="1"/>
  <c r="H78" i="1"/>
  <c r="G78" i="1"/>
  <c r="E78" i="1"/>
  <c r="L77" i="1"/>
  <c r="M77" i="1" s="1"/>
  <c r="M76" i="1"/>
  <c r="L76" i="1"/>
  <c r="L75" i="1"/>
  <c r="M75" i="1" s="1"/>
  <c r="L74" i="1"/>
  <c r="M74" i="1" s="1"/>
  <c r="M73" i="1"/>
  <c r="L73" i="1"/>
  <c r="L72" i="1"/>
  <c r="M72" i="1" s="1"/>
  <c r="L71" i="1"/>
  <c r="M71" i="1" s="1"/>
  <c r="M70" i="1"/>
  <c r="L70" i="1"/>
  <c r="L69" i="1"/>
  <c r="M69" i="1" s="1"/>
  <c r="L68" i="1"/>
  <c r="M68" i="1" s="1"/>
  <c r="M67" i="1"/>
  <c r="L67" i="1"/>
  <c r="L66" i="1"/>
  <c r="M66" i="1" s="1"/>
  <c r="L65" i="1"/>
  <c r="M65" i="1" s="1"/>
  <c r="M64" i="1"/>
  <c r="L64" i="1"/>
  <c r="L63" i="1"/>
  <c r="M63" i="1" s="1"/>
  <c r="L60" i="1"/>
  <c r="K60" i="1"/>
  <c r="J60" i="1"/>
  <c r="I60" i="1"/>
  <c r="H60" i="1"/>
  <c r="G60" i="1"/>
  <c r="E60" i="1"/>
  <c r="M59" i="1"/>
  <c r="L59" i="1"/>
  <c r="L58" i="1"/>
  <c r="M58" i="1" s="1"/>
  <c r="M60" i="1" s="1"/>
  <c r="K55" i="1"/>
  <c r="J55" i="1"/>
  <c r="I55" i="1"/>
  <c r="H55" i="1"/>
  <c r="G55" i="1"/>
  <c r="E55" i="1"/>
  <c r="M54" i="1"/>
  <c r="L54" i="1"/>
  <c r="L53" i="1"/>
  <c r="M53" i="1" s="1"/>
  <c r="L52" i="1"/>
  <c r="M52" i="1" s="1"/>
  <c r="M51" i="1"/>
  <c r="L51" i="1"/>
  <c r="L50" i="1"/>
  <c r="M50" i="1" s="1"/>
  <c r="L47" i="1"/>
  <c r="K47" i="1"/>
  <c r="J47" i="1"/>
  <c r="I47" i="1"/>
  <c r="H47" i="1"/>
  <c r="G47" i="1"/>
  <c r="F47" i="1"/>
  <c r="E47" i="1"/>
  <c r="M46" i="1"/>
  <c r="L46" i="1"/>
  <c r="M45" i="1"/>
  <c r="M47" i="1" s="1"/>
  <c r="L45" i="1"/>
  <c r="M42" i="1"/>
  <c r="L42" i="1"/>
  <c r="K42" i="1"/>
  <c r="J42" i="1"/>
  <c r="I42" i="1"/>
  <c r="H42" i="1"/>
  <c r="F42" i="1"/>
  <c r="E42" i="1"/>
  <c r="M41" i="1"/>
  <c r="L41" i="1"/>
  <c r="K38" i="1"/>
  <c r="J38" i="1"/>
  <c r="I38" i="1"/>
  <c r="H38" i="1"/>
  <c r="G38" i="1"/>
  <c r="E38" i="1"/>
  <c r="L37" i="1"/>
  <c r="M37" i="1" s="1"/>
  <c r="M36" i="1"/>
  <c r="L36" i="1"/>
  <c r="M35" i="1"/>
  <c r="L35" i="1"/>
  <c r="L34" i="1"/>
  <c r="M34" i="1" s="1"/>
  <c r="M33" i="1"/>
  <c r="M38" i="1" s="1"/>
  <c r="L33" i="1"/>
  <c r="L38" i="1" s="1"/>
  <c r="K30" i="1"/>
  <c r="J30" i="1"/>
  <c r="I30" i="1"/>
  <c r="H30" i="1"/>
  <c r="G30" i="1"/>
  <c r="E30" i="1"/>
  <c r="L29" i="1"/>
  <c r="M29" i="1" s="1"/>
  <c r="M28" i="1"/>
  <c r="L28" i="1"/>
  <c r="M27" i="1"/>
  <c r="L27" i="1"/>
  <c r="L26" i="1"/>
  <c r="L30" i="1" s="1"/>
  <c r="K23" i="1"/>
  <c r="J23" i="1"/>
  <c r="J244" i="1" s="1"/>
  <c r="I23" i="1"/>
  <c r="I244" i="1" s="1"/>
  <c r="H23" i="1"/>
  <c r="H244" i="1" s="1"/>
  <c r="G23" i="1"/>
  <c r="G244" i="1" s="1"/>
  <c r="F23" i="1"/>
  <c r="E23" i="1"/>
  <c r="E244" i="1" s="1"/>
  <c r="L22" i="1"/>
  <c r="M22" i="1" s="1"/>
  <c r="M21" i="1"/>
  <c r="L21" i="1"/>
  <c r="L20" i="1"/>
  <c r="M20" i="1" s="1"/>
  <c r="L19" i="1"/>
  <c r="M19" i="1" s="1"/>
  <c r="M144" i="1" l="1"/>
  <c r="M162" i="1"/>
  <c r="M91" i="1"/>
  <c r="L242" i="1"/>
  <c r="M241" i="1"/>
  <c r="M78" i="1"/>
  <c r="M23" i="1"/>
  <c r="M55" i="1"/>
  <c r="M110" i="1"/>
  <c r="M182" i="1"/>
  <c r="M26" i="1"/>
  <c r="M30" i="1" s="1"/>
  <c r="L116" i="1"/>
  <c r="L78" i="1"/>
  <c r="L132" i="1"/>
  <c r="M185" i="1"/>
  <c r="M192" i="1" s="1"/>
  <c r="L182" i="1"/>
  <c r="L23" i="1"/>
  <c r="M119" i="1"/>
  <c r="M120" i="1" s="1"/>
  <c r="M169" i="1"/>
  <c r="M171" i="1" s="1"/>
  <c r="L105" i="1"/>
  <c r="L110" i="1"/>
  <c r="L128" i="1"/>
  <c r="M213" i="1"/>
  <c r="M221" i="1" s="1"/>
  <c r="M196" i="1"/>
  <c r="M210" i="1" s="1"/>
  <c r="L55" i="1"/>
  <c r="L91" i="1"/>
  <c r="M242" i="1" l="1"/>
  <c r="L244" i="1"/>
  <c r="M244" i="1"/>
  <c r="F151" i="1" l="1"/>
</calcChain>
</file>

<file path=xl/sharedStrings.xml><?xml version="1.0" encoding="utf-8"?>
<sst xmlns="http://schemas.openxmlformats.org/spreadsheetml/2006/main" count="612" uniqueCount="249">
  <si>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</si>
  <si>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</si>
  <si>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</si>
  <si>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</si>
  <si>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FEBRERO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</si>
  <si>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</si>
  <si>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</si>
  <si>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</si>
  <si>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</si>
  <si>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</si>
  <si>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</si>
  <si>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</si>
  <si>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</si>
  <si>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</si>
  <si>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</si>
  <si>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</si>
  <si>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</si>
  <si>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</si>
  <si>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</si>
  <si>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</si>
  <si>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</si>
  <si>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</si>
  <si>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</si>
  <si>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</si>
  <si>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</si>
  <si>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</si>
  <si>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</si>
  <si>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</si>
  <si>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</si>
  <si>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</si>
  <si>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</si>
  <si>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</si>
  <si>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</si>
  <si>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</si>
  <si>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</si>
  <si>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</si>
  <si>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</si>
  <si>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</si>
  <si>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</si>
  <si>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</si>
  <si>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</si>
  <si>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</si>
  <si>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</si>
  <si>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</si>
  <si>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</si>
  <si>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</si>
  <si>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</si>
  <si>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</si>
  <si>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</si>
  <si>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</si>
  <si>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>RAILENY MICHELLE PÉREZ BRITO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</si>
  <si>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</si>
  <si>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</si>
  <si>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</si>
  <si>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</si>
  <si>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</si>
  <si>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</si>
  <si>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</si>
  <si>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</si>
  <si>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</si>
  <si>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</si>
  <si>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</si>
  <si>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</si>
  <si>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</si>
  <si>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</si>
  <si>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</si>
  <si>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</si>
  <si>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</si>
  <si>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</si>
  <si>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</si>
  <si>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</si>
  <si>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</si>
  <si>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</si>
  <si>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</si>
  <si>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</si>
  <si>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</si>
  <si>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</si>
  <si>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</si>
  <si>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</si>
  <si>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</si>
  <si>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</si>
  <si>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</si>
  <si>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</si>
  <si>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</si>
  <si>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</si>
  <si>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</si>
  <si>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</si>
  <si>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</si>
  <si>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</si>
  <si>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</si>
  <si>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</si>
  <si>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</si>
  <si>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DAVID ENRIQUE ALCANTARA FELIZ</t>
  </si>
  <si>
    <t>HAMINGTON ELIEZER TORRES GARCIA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</si>
  <si>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</si>
  <si>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</si>
  <si>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</si>
  <si>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</si>
  <si>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</si>
  <si>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</si>
  <si>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</si>
  <si>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</si>
  <si>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</si>
  <si>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</si>
  <si>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</si>
  <si>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</si>
  <si>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</si>
  <si>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>ROSAURA JIMÉNEZ CASTRO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</si>
  <si>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</si>
  <si>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</si>
  <si>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</si>
  <si>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</si>
  <si>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</si>
  <si>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</si>
  <si>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</si>
  <si>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</si>
  <si>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</si>
  <si>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</si>
  <si>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</si>
  <si>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</si>
  <si>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</si>
  <si>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</si>
  <si>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</si>
  <si>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</si>
  <si>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</si>
  <si>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</si>
  <si>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</si>
  <si>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</si>
  <si>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</si>
  <si>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</si>
  <si>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</si>
  <si>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</si>
  <si>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</si>
  <si>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</si>
  <si>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</si>
  <si>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</si>
  <si>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</si>
  <si>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</si>
  <si>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</si>
  <si>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</si>
  <si>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</si>
  <si>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</si>
  <si>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</si>
  <si>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</si>
  <si>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</si>
  <si>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</si>
  <si>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</si>
  <si>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</si>
  <si>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</si>
  <si>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</si>
  <si>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</si>
  <si>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</si>
  <si>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</si>
  <si>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</si>
  <si>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</si>
  <si>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</si>
  <si>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</si>
  <si>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</si>
  <si>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</si>
  <si>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</si>
  <si>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</si>
  <si>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</si>
  <si>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</si>
  <si>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</si>
  <si>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</si>
  <si>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</si>
  <si>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</si>
  <si>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</si>
  <si>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DE EVALUACIÓN Y DISEÑO ARQUITECTÓNICO</t>
  </si>
  <si>
    <t>CEXNIA MARÍA BUENO ORTEGA</t>
  </si>
  <si>
    <t>HENRY BELTRÁN DE PAULA</t>
  </si>
  <si>
    <t>AUXILIAR DE CAMPO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</si>
  <si>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</si>
  <si>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</si>
  <si>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</si>
  <si>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</si>
  <si>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</si>
  <si>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</si>
  <si>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</si>
  <si>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</si>
  <si>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</si>
  <si>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</si>
  <si>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</si>
  <si>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</si>
  <si>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</si>
  <si>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</si>
  <si>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</si>
  <si>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</si>
  <si>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</si>
  <si>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</si>
  <si>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</si>
  <si>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</si>
  <si>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</si>
  <si>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EMIL ALEXANDER ROJAS SIRI</t>
  </si>
  <si>
    <t>ALEXANDER MÉNDEZ PINEDA</t>
  </si>
  <si>
    <t>DEPARTAMENTO DELEGACIONES</t>
  </si>
  <si>
    <t xml:space="preserve">DEPARTAMENTO DELEGACIÓN REGIONAL NORTE (SANTIAGO)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</si>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</sst>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24"/>
      <color indexed="8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0" fontId="6" fillId="0" borderId="2" xfId="1" applyFont="1" applyBorder="1"/>
    <xf numFmtId="0" fontId="7" fillId="0" borderId="2" xfId="1" applyFont="1" applyBorder="1" applyAlignment="1">
      <alignment horizontal="center"/>
    </xf>
    <xf numFmtId="164" fontId="7" fillId="0" borderId="2" xfId="2" applyFont="1" applyFill="1" applyBorder="1"/>
    <xf numFmtId="2" fontId="7" fillId="0" borderId="2" xfId="2" applyNumberFormat="1" applyFont="1" applyBorder="1"/>
    <xf numFmtId="164" fontId="7" fillId="0" borderId="2" xfId="2" applyFont="1" applyBorder="1"/>
    <xf numFmtId="164" fontId="7" fillId="2" borderId="2" xfId="2" applyFont="1" applyFill="1" applyBorder="1"/>
    <xf numFmtId="0" fontId="8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164" fontId="7" fillId="0" borderId="1" xfId="2" applyFont="1" applyFill="1" applyBorder="1" applyAlignment="1">
      <alignment horizontal="right"/>
    </xf>
    <xf numFmtId="2" fontId="7" fillId="0" borderId="1" xfId="2" applyNumberFormat="1" applyFont="1" applyBorder="1"/>
    <xf numFmtId="164" fontId="7" fillId="0" borderId="1" xfId="2" applyFont="1" applyBorder="1" applyAlignment="1">
      <alignment horizontal="right"/>
    </xf>
    <xf numFmtId="164" fontId="7" fillId="0" borderId="1" xfId="2" applyFont="1" applyFill="1" applyBorder="1"/>
    <xf numFmtId="164" fontId="7" fillId="2" borderId="1" xfId="2" applyFont="1" applyFill="1" applyBorder="1"/>
    <xf numFmtId="164" fontId="7" fillId="0" borderId="1" xfId="2" applyFont="1" applyBorder="1"/>
    <xf numFmtId="0" fontId="7" fillId="5" borderId="1" xfId="1" applyFont="1" applyFill="1" applyBorder="1"/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2" fontId="7" fillId="0" borderId="1" xfId="2" applyNumberFormat="1" applyFont="1" applyFill="1" applyBorder="1"/>
    <xf numFmtId="0" fontId="6" fillId="5" borderId="1" xfId="1" applyFont="1" applyFill="1" applyBorder="1"/>
    <xf numFmtId="0" fontId="6" fillId="0" borderId="1" xfId="1" applyFont="1" applyBorder="1" applyAlignment="1">
      <alignment horizontal="right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wrapText="1"/>
    </xf>
    <xf numFmtId="2" fontId="7" fillId="5" borderId="1" xfId="2" applyNumberFormat="1" applyFont="1" applyFill="1" applyBorder="1"/>
    <xf numFmtId="164" fontId="7" fillId="5" borderId="1" xfId="2" applyFont="1" applyFill="1" applyBorder="1"/>
    <xf numFmtId="0" fontId="7" fillId="6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2" fontId="7" fillId="2" borderId="1" xfId="2" applyNumberFormat="1" applyFont="1" applyFill="1" applyBorder="1"/>
    <xf numFmtId="0" fontId="8" fillId="2" borderId="0" xfId="0" applyFont="1" applyFill="1"/>
    <xf numFmtId="0" fontId="6" fillId="5" borderId="3" xfId="1" applyFont="1" applyFill="1" applyBorder="1"/>
    <xf numFmtId="0" fontId="7" fillId="0" borderId="3" xfId="1" applyFont="1" applyBorder="1" applyAlignment="1">
      <alignment horizontal="center"/>
    </xf>
    <xf numFmtId="0" fontId="6" fillId="0" borderId="3" xfId="1" applyFont="1" applyBorder="1" applyAlignment="1">
      <alignment horizontal="right"/>
    </xf>
    <xf numFmtId="164" fontId="6" fillId="0" borderId="3" xfId="2" applyFont="1" applyFill="1" applyBorder="1"/>
    <xf numFmtId="164" fontId="6" fillId="2" borderId="3" xfId="2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6" fillId="5" borderId="2" xfId="1" applyFont="1" applyFill="1" applyBorder="1"/>
    <xf numFmtId="0" fontId="6" fillId="0" borderId="2" xfId="1" applyFont="1" applyBorder="1" applyAlignment="1">
      <alignment horizontal="left"/>
    </xf>
    <xf numFmtId="164" fontId="6" fillId="0" borderId="2" xfId="2" applyFont="1" applyFill="1" applyBorder="1"/>
    <xf numFmtId="164" fontId="6" fillId="0" borderId="2" xfId="2" applyFont="1" applyBorder="1"/>
    <xf numFmtId="164" fontId="6" fillId="2" borderId="2" xfId="2" applyFont="1" applyFill="1" applyBorder="1"/>
    <xf numFmtId="2" fontId="6" fillId="2" borderId="1" xfId="2" applyNumberFormat="1" applyFont="1" applyFill="1" applyBorder="1"/>
    <xf numFmtId="0" fontId="7" fillId="0" borderId="1" xfId="1" applyFont="1" applyBorder="1" applyAlignment="1">
      <alignment wrapText="1"/>
    </xf>
    <xf numFmtId="0" fontId="7" fillId="6" borderId="1" xfId="1" applyFont="1" applyFill="1" applyBorder="1"/>
    <xf numFmtId="0" fontId="6" fillId="5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6" fillId="6" borderId="1" xfId="1" applyFont="1" applyFill="1" applyBorder="1"/>
    <xf numFmtId="0" fontId="9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wrapText="1"/>
    </xf>
    <xf numFmtId="164" fontId="10" fillId="0" borderId="1" xfId="2" applyFont="1" applyFill="1" applyBorder="1"/>
    <xf numFmtId="0" fontId="6" fillId="5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164" fontId="7" fillId="0" borderId="1" xfId="2" applyFont="1" applyFill="1" applyBorder="1" applyAlignment="1"/>
    <xf numFmtId="164" fontId="7" fillId="2" borderId="1" xfId="2" applyFont="1" applyFill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/>
    <xf numFmtId="164" fontId="6" fillId="0" borderId="1" xfId="2" applyFont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2" fontId="6" fillId="0" borderId="1" xfId="1" applyNumberFormat="1" applyFont="1" applyBorder="1"/>
    <xf numFmtId="0" fontId="9" fillId="5" borderId="1" xfId="1" applyFont="1" applyFill="1" applyBorder="1"/>
    <xf numFmtId="0" fontId="10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top" wrapText="1"/>
    </xf>
    <xf numFmtId="164" fontId="7" fillId="0" borderId="1" xfId="2" applyFont="1" applyFill="1" applyBorder="1" applyAlignment="1">
      <alignment vertical="center"/>
    </xf>
    <xf numFmtId="2" fontId="7" fillId="0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164" fontId="7" fillId="2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Fill="1" applyBorder="1" applyAlignment="1">
      <alignment horizontal="right" vertical="center"/>
    </xf>
    <xf numFmtId="164" fontId="7" fillId="0" borderId="1" xfId="2" applyFont="1" applyFill="1" applyBorder="1" applyAlignment="1">
      <alignment horizontal="left"/>
    </xf>
    <xf numFmtId="2" fontId="7" fillId="0" borderId="1" xfId="2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vertical="center" wrapText="1"/>
    </xf>
    <xf numFmtId="2" fontId="7" fillId="2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2" applyFont="1" applyBorder="1" applyAlignment="1">
      <alignment vertical="center"/>
    </xf>
    <xf numFmtId="0" fontId="6" fillId="3" borderId="1" xfId="1" applyFont="1" applyFill="1" applyBorder="1" applyAlignment="1">
      <alignment horizontal="right" wrapText="1"/>
    </xf>
    <xf numFmtId="0" fontId="6" fillId="3" borderId="1" xfId="1" applyFont="1" applyFill="1" applyBorder="1" applyAlignment="1">
      <alignment vertical="center" wrapText="1"/>
    </xf>
    <xf numFmtId="164" fontId="6" fillId="4" borderId="1" xfId="2" applyFont="1" applyFill="1" applyBorder="1"/>
    <xf numFmtId="2" fontId="6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12" fillId="2" borderId="0" xfId="1" applyFont="1" applyFill="1"/>
    <xf numFmtId="164" fontId="2" fillId="0" borderId="0" xfId="1" applyNumberFormat="1" applyFont="1"/>
    <xf numFmtId="0" fontId="13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4" fillId="2" borderId="0" xfId="1" applyFont="1" applyFill="1"/>
    <xf numFmtId="0" fontId="11" fillId="0" borderId="0" xfId="1" applyFont="1"/>
    <xf numFmtId="0" fontId="15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5" fillId="2" borderId="0" xfId="1" applyFont="1" applyFill="1"/>
    <xf numFmtId="164" fontId="11" fillId="2" borderId="0" xfId="2" applyFont="1" applyFill="1"/>
    <xf numFmtId="2" fontId="11" fillId="0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647E8D56-6101-458F-A838-295FA8C411B2}"/>
    <cellStyle name="Normal" xfId="0" builtinId="0"/>
    <cellStyle name="Normal 2" xfId="1" xr:uid="{22BADC00-2B3B-4844-B418-CF9BA0940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2650048</xdr:colOff>
      <xdr:row>4</xdr:row>
      <xdr:rowOff>185414</xdr:rowOff>
    </xdr:from>
    <xdr:to>
      <xdr:col>5</xdr:col>
      <xdr:colOff>308068</xdr:colOff>
      <xdr:row>9</xdr:row>
      <xdr:rowOff>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A690ABB-181C-45FA-B3F8-FFF6452E5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4473" y="1090289"/>
          <a:ext cx="2144295" cy="957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997857</xdr:colOff>
      <xdr:row>4</xdr:row>
      <xdr:rowOff>88447</xdr:rowOff>
    </xdr:from>
    <xdr:to>
      <xdr:col>4</xdr:col>
      <xdr:colOff>22679</xdr:colOff>
      <xdr:row>8</xdr:row>
      <xdr:rowOff>326219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7636726-1569-4BE6-A641-897F5BC3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282" y="993322"/>
          <a:ext cx="2082347" cy="1037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2670401</xdr:colOff>
      <xdr:row>259</xdr:row>
      <xdr:rowOff>37032</xdr:rowOff>
    </xdr:from>
    <xdr:to>
      <xdr:col>3</xdr:col>
      <xdr:colOff>1111878</xdr:colOff>
      <xdr:row>267</xdr:row>
      <xdr:rowOff>146030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4B72D6-A224-4C14-B190-16FECE6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7947251" y="64778457"/>
          <a:ext cx="1899052" cy="1871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2853567</xdr:colOff>
      <xdr:row>259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58B408A0-7F16-4E01-9B78-49EE4AC4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587992" y="64746381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ECF5-DDE9-4DDE-8D81-45718712EEE8}">
  <sheetPr>
    <pageSetUpPr fitToPage="1"/>
  </sheetPr>
  <dimension ref="A1:N279"/>
  <sheetViews>
    <sheetView showGridLines="0" tabSelected="1" topLeftCell="A5" zoomScale="84" zoomScaleNormal="84" workbookViewId="0">
      <pane ySplit="13" topLeftCell="A130" activePane="bottomLeft" state="frozen"/>
      <selection activeCell="A5" sqref="A5"/>
      <selection pane="bottomLeft" activeCell="E268" sqref="E268"/>
    </sheetView>
  </sheetViews>
  <sheetFormatPr baseColWidth="10" defaultRowHeight="15" x14ac:dyDescent="0.25"/>
  <cols>
    <col min="1" max="1" width="64.42578125" customWidth="1"/>
    <col min="2" max="2" width="14.7109375" customWidth="1"/>
    <col min="3" max="3" width="51.8554687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style="1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4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4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4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4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4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4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4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4"/>
      <c r="K9" s="4"/>
      <c r="L9" s="6"/>
      <c r="M9" s="4"/>
    </row>
    <row r="10" spans="1:14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0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5.75" x14ac:dyDescent="0.25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5.75" x14ac:dyDescent="0.25">
      <c r="A15" s="3"/>
      <c r="B15" s="3"/>
      <c r="C15" s="3"/>
      <c r="D15" s="3"/>
      <c r="E15" s="3"/>
      <c r="F15" s="3"/>
      <c r="G15" s="3"/>
      <c r="H15" s="10"/>
      <c r="I15" s="10"/>
      <c r="J15" s="3"/>
      <c r="K15" s="3"/>
      <c r="L15" s="10"/>
      <c r="M15" s="3"/>
    </row>
    <row r="16" spans="1:14" ht="15.75" x14ac:dyDescent="0.25">
      <c r="A16" s="11" t="s">
        <v>6</v>
      </c>
      <c r="B16" s="11" t="s">
        <v>7</v>
      </c>
      <c r="C16" s="11" t="s">
        <v>8</v>
      </c>
      <c r="D16" s="11" t="s">
        <v>9</v>
      </c>
      <c r="E16" s="12" t="s">
        <v>10</v>
      </c>
      <c r="F16" s="13" t="s">
        <v>11</v>
      </c>
      <c r="G16" s="14" t="s">
        <v>12</v>
      </c>
      <c r="H16" s="15" t="s">
        <v>13</v>
      </c>
      <c r="I16" s="16" t="s">
        <v>14</v>
      </c>
      <c r="J16" s="15" t="s">
        <v>15</v>
      </c>
      <c r="K16" s="15" t="s">
        <v>16</v>
      </c>
      <c r="L16" s="15" t="s">
        <v>17</v>
      </c>
      <c r="M16" s="14" t="s">
        <v>18</v>
      </c>
    </row>
    <row r="17" spans="1:13" ht="15.75" x14ac:dyDescent="0.25">
      <c r="A17" s="11"/>
      <c r="B17" s="11"/>
      <c r="C17" s="11"/>
      <c r="D17" s="11"/>
      <c r="E17" s="12" t="s">
        <v>19</v>
      </c>
      <c r="F17" s="13"/>
      <c r="G17" s="14"/>
      <c r="H17" s="15"/>
      <c r="I17" s="16"/>
      <c r="J17" s="15"/>
      <c r="K17" s="15"/>
      <c r="L17" s="15"/>
      <c r="M17" s="14"/>
    </row>
    <row r="18" spans="1:13" s="23" customFormat="1" ht="18.75" x14ac:dyDescent="0.3">
      <c r="A18" s="17" t="s">
        <v>20</v>
      </c>
      <c r="B18" s="18"/>
      <c r="C18" s="17"/>
      <c r="D18" s="17"/>
      <c r="E18" s="19"/>
      <c r="F18" s="20"/>
      <c r="G18" s="21"/>
      <c r="H18" s="19"/>
      <c r="I18" s="19"/>
      <c r="J18" s="22"/>
      <c r="K18" s="22"/>
      <c r="L18" s="19"/>
      <c r="M18" s="21"/>
    </row>
    <row r="19" spans="1:13" s="23" customFormat="1" ht="18.75" x14ac:dyDescent="0.3">
      <c r="A19" s="24" t="s">
        <v>21</v>
      </c>
      <c r="B19" s="25" t="s">
        <v>22</v>
      </c>
      <c r="C19" s="24" t="s">
        <v>23</v>
      </c>
      <c r="D19" s="24" t="s">
        <v>24</v>
      </c>
      <c r="E19" s="26">
        <v>260000</v>
      </c>
      <c r="F19" s="27">
        <v>0</v>
      </c>
      <c r="G19" s="28">
        <v>260000</v>
      </c>
      <c r="H19" s="29">
        <v>7462</v>
      </c>
      <c r="I19" s="29">
        <v>49952.42</v>
      </c>
      <c r="J19" s="30">
        <v>7059.79</v>
      </c>
      <c r="K19" s="30">
        <v>4169.3999999999996</v>
      </c>
      <c r="L19" s="29">
        <f>+H19+I19+J19+K19</f>
        <v>68643.61</v>
      </c>
      <c r="M19" s="31">
        <f>+G19-L19</f>
        <v>191356.39</v>
      </c>
    </row>
    <row r="20" spans="1:13" s="23" customFormat="1" ht="18.75" x14ac:dyDescent="0.3">
      <c r="A20" s="32" t="s">
        <v>25</v>
      </c>
      <c r="B20" s="25" t="s">
        <v>26</v>
      </c>
      <c r="C20" s="33" t="s">
        <v>27</v>
      </c>
      <c r="D20" s="24" t="s">
        <v>24</v>
      </c>
      <c r="E20" s="29">
        <v>210000</v>
      </c>
      <c r="F20" s="27">
        <v>0</v>
      </c>
      <c r="G20" s="31">
        <v>210000</v>
      </c>
      <c r="H20" s="29">
        <v>6027</v>
      </c>
      <c r="I20" s="29">
        <v>37020.230000000003</v>
      </c>
      <c r="J20" s="30">
        <v>6384</v>
      </c>
      <c r="K20" s="30">
        <v>8008.96</v>
      </c>
      <c r="L20" s="29">
        <f>SUM(H20:K20)</f>
        <v>57440.19</v>
      </c>
      <c r="M20" s="31">
        <f>+G20-L20</f>
        <v>152559.81</v>
      </c>
    </row>
    <row r="21" spans="1:13" s="23" customFormat="1" ht="18.75" x14ac:dyDescent="0.3">
      <c r="A21" s="32" t="s">
        <v>28</v>
      </c>
      <c r="B21" s="25" t="s">
        <v>26</v>
      </c>
      <c r="C21" s="34" t="s">
        <v>29</v>
      </c>
      <c r="D21" s="34" t="s">
        <v>30</v>
      </c>
      <c r="E21" s="29">
        <v>130000</v>
      </c>
      <c r="F21" s="27">
        <v>0</v>
      </c>
      <c r="G21" s="31">
        <v>130000</v>
      </c>
      <c r="H21" s="29">
        <v>3731</v>
      </c>
      <c r="I21" s="29">
        <v>18202.23</v>
      </c>
      <c r="J21" s="30">
        <v>3952</v>
      </c>
      <c r="K21" s="30">
        <v>6357.3</v>
      </c>
      <c r="L21" s="29">
        <f>SUM(H21:K21)</f>
        <v>32242.53</v>
      </c>
      <c r="M21" s="31">
        <f>+G21-L21</f>
        <v>97757.47</v>
      </c>
    </row>
    <row r="22" spans="1:13" s="23" customFormat="1" ht="18.75" x14ac:dyDescent="0.3">
      <c r="A22" s="24" t="s">
        <v>31</v>
      </c>
      <c r="B22" s="25" t="s">
        <v>22</v>
      </c>
      <c r="C22" s="34" t="s">
        <v>32</v>
      </c>
      <c r="D22" s="34" t="s">
        <v>33</v>
      </c>
      <c r="E22" s="29">
        <v>60000</v>
      </c>
      <c r="F22" s="35">
        <v>0</v>
      </c>
      <c r="G22" s="29">
        <v>60000</v>
      </c>
      <c r="H22" s="29">
        <v>1722</v>
      </c>
      <c r="I22" s="29">
        <v>3486.68</v>
      </c>
      <c r="J22" s="30">
        <v>1824</v>
      </c>
      <c r="K22" s="30">
        <v>25</v>
      </c>
      <c r="L22" s="29">
        <f>+H22+I22+J22+K22</f>
        <v>7057.68</v>
      </c>
      <c r="M22" s="29">
        <f>+E22-L22</f>
        <v>52942.32</v>
      </c>
    </row>
    <row r="23" spans="1:13" s="23" customFormat="1" ht="18.75" x14ac:dyDescent="0.3">
      <c r="A23" s="36" t="s">
        <v>34</v>
      </c>
      <c r="B23" s="25"/>
      <c r="C23" s="37">
        <v>4</v>
      </c>
      <c r="D23" s="37"/>
      <c r="E23" s="38">
        <f t="shared" ref="E23:M23" si="0">SUM(E19:E22)</f>
        <v>660000</v>
      </c>
      <c r="F23" s="39">
        <f t="shared" si="0"/>
        <v>0</v>
      </c>
      <c r="G23" s="40">
        <f t="shared" si="0"/>
        <v>660000</v>
      </c>
      <c r="H23" s="38">
        <f t="shared" si="0"/>
        <v>18942</v>
      </c>
      <c r="I23" s="38">
        <f t="shared" si="0"/>
        <v>108661.55999999998</v>
      </c>
      <c r="J23" s="41">
        <f t="shared" si="0"/>
        <v>19219.79</v>
      </c>
      <c r="K23" s="41">
        <f t="shared" si="0"/>
        <v>18560.66</v>
      </c>
      <c r="L23" s="38">
        <f>SUM(L19:L22)</f>
        <v>165384.01</v>
      </c>
      <c r="M23" s="40">
        <f t="shared" si="0"/>
        <v>494615.99000000005</v>
      </c>
    </row>
    <row r="24" spans="1:13" s="23" customFormat="1" ht="18.75" x14ac:dyDescent="0.3">
      <c r="A24" s="36"/>
      <c r="B24" s="25"/>
      <c r="C24" s="37"/>
      <c r="D24" s="37"/>
      <c r="E24" s="29"/>
      <c r="F24" s="27"/>
      <c r="G24" s="31"/>
      <c r="H24" s="29"/>
      <c r="I24" s="29"/>
      <c r="J24" s="30"/>
      <c r="K24" s="30"/>
      <c r="L24" s="29"/>
      <c r="M24" s="31"/>
    </row>
    <row r="25" spans="1:13" s="23" customFormat="1" ht="18.75" x14ac:dyDescent="0.3">
      <c r="A25" s="36" t="s">
        <v>35</v>
      </c>
      <c r="B25" s="25"/>
      <c r="C25" s="42"/>
      <c r="D25" s="42"/>
      <c r="E25" s="29"/>
      <c r="F25" s="27"/>
      <c r="G25" s="31"/>
      <c r="H25" s="29"/>
      <c r="I25" s="29"/>
      <c r="J25" s="30"/>
      <c r="K25" s="30"/>
      <c r="L25" s="29"/>
      <c r="M25" s="31"/>
    </row>
    <row r="26" spans="1:13" s="23" customFormat="1" ht="39.75" customHeight="1" x14ac:dyDescent="0.3">
      <c r="A26" s="32" t="s">
        <v>36</v>
      </c>
      <c r="B26" s="25" t="s">
        <v>22</v>
      </c>
      <c r="C26" s="43" t="s">
        <v>37</v>
      </c>
      <c r="D26" s="34" t="s">
        <v>38</v>
      </c>
      <c r="E26" s="29">
        <v>95000</v>
      </c>
      <c r="F26" s="27">
        <v>0</v>
      </c>
      <c r="G26" s="29">
        <v>95000</v>
      </c>
      <c r="H26" s="29">
        <v>2726.5</v>
      </c>
      <c r="I26" s="29">
        <v>10449.299999999999</v>
      </c>
      <c r="J26" s="30">
        <v>2888</v>
      </c>
      <c r="K26" s="30">
        <v>12714.69</v>
      </c>
      <c r="L26" s="29">
        <f>+H26+I26+J26+K26</f>
        <v>28778.489999999998</v>
      </c>
      <c r="M26" s="31">
        <f>+G26-L26</f>
        <v>66221.510000000009</v>
      </c>
    </row>
    <row r="27" spans="1:13" s="23" customFormat="1" ht="18.75" x14ac:dyDescent="0.3">
      <c r="A27" s="24" t="s">
        <v>39</v>
      </c>
      <c r="B27" s="44" t="s">
        <v>26</v>
      </c>
      <c r="C27" s="34" t="s">
        <v>40</v>
      </c>
      <c r="D27" s="34" t="s">
        <v>41</v>
      </c>
      <c r="E27" s="29">
        <v>43500</v>
      </c>
      <c r="F27" s="35">
        <v>0</v>
      </c>
      <c r="G27" s="29">
        <v>43500</v>
      </c>
      <c r="H27" s="29">
        <v>1248.45</v>
      </c>
      <c r="I27" s="35">
        <v>936.62</v>
      </c>
      <c r="J27" s="30">
        <v>1322.4</v>
      </c>
      <c r="K27" s="30">
        <v>1125</v>
      </c>
      <c r="L27" s="29">
        <f>+H27+I27+J27+K27</f>
        <v>4632.47</v>
      </c>
      <c r="M27" s="31">
        <f>+G27-L27</f>
        <v>38867.53</v>
      </c>
    </row>
    <row r="28" spans="1:13" s="23" customFormat="1" ht="18.75" x14ac:dyDescent="0.3">
      <c r="A28" s="24" t="s">
        <v>42</v>
      </c>
      <c r="B28" s="44" t="s">
        <v>26</v>
      </c>
      <c r="C28" s="34" t="s">
        <v>40</v>
      </c>
      <c r="D28" s="34" t="s">
        <v>38</v>
      </c>
      <c r="E28" s="29">
        <v>43500</v>
      </c>
      <c r="F28" s="35">
        <v>0</v>
      </c>
      <c r="G28" s="29">
        <v>43500</v>
      </c>
      <c r="H28" s="29">
        <v>1248.45</v>
      </c>
      <c r="I28" s="35">
        <v>936.62</v>
      </c>
      <c r="J28" s="30">
        <v>1322.4</v>
      </c>
      <c r="K28" s="30">
        <v>25</v>
      </c>
      <c r="L28" s="29">
        <f>+H28+I28+J28+K28</f>
        <v>3532.4700000000003</v>
      </c>
      <c r="M28" s="31">
        <f>+G28-L28</f>
        <v>39967.53</v>
      </c>
    </row>
    <row r="29" spans="1:13" s="23" customFormat="1" ht="18.75" x14ac:dyDescent="0.3">
      <c r="A29" s="24" t="s">
        <v>43</v>
      </c>
      <c r="B29" s="44" t="s">
        <v>22</v>
      </c>
      <c r="C29" s="34" t="s">
        <v>40</v>
      </c>
      <c r="D29" s="34" t="s">
        <v>41</v>
      </c>
      <c r="E29" s="29">
        <v>37500</v>
      </c>
      <c r="F29" s="35">
        <v>0</v>
      </c>
      <c r="G29" s="29">
        <v>37500</v>
      </c>
      <c r="H29" s="29">
        <v>1076.25</v>
      </c>
      <c r="I29" s="35">
        <v>89.81</v>
      </c>
      <c r="J29" s="30">
        <v>1140</v>
      </c>
      <c r="K29" s="30">
        <v>25</v>
      </c>
      <c r="L29" s="29">
        <f>+H29+I29+J29+K29</f>
        <v>2331.06</v>
      </c>
      <c r="M29" s="31">
        <f>+G29-L29</f>
        <v>35168.94</v>
      </c>
    </row>
    <row r="30" spans="1:13" s="23" customFormat="1" ht="18.75" x14ac:dyDescent="0.3">
      <c r="A30" s="36" t="s">
        <v>34</v>
      </c>
      <c r="B30" s="25"/>
      <c r="C30" s="37">
        <v>4</v>
      </c>
      <c r="D30" s="37"/>
      <c r="E30" s="38">
        <f>SUM(E26:E29)</f>
        <v>219500</v>
      </c>
      <c r="F30" s="45">
        <v>0</v>
      </c>
      <c r="G30" s="38">
        <f t="shared" ref="G30:L30" si="1">SUM(G26:G29)</f>
        <v>219500</v>
      </c>
      <c r="H30" s="38">
        <f>SUM(H26:H29)</f>
        <v>6299.65</v>
      </c>
      <c r="I30" s="38">
        <f t="shared" si="1"/>
        <v>12412.35</v>
      </c>
      <c r="J30" s="41">
        <f t="shared" si="1"/>
        <v>6672.7999999999993</v>
      </c>
      <c r="K30" s="41">
        <f>SUM(K26:K29)</f>
        <v>13889.69</v>
      </c>
      <c r="L30" s="38">
        <f t="shared" si="1"/>
        <v>39274.49</v>
      </c>
      <c r="M30" s="38">
        <f>SUM(M26:M29)</f>
        <v>180225.51</v>
      </c>
    </row>
    <row r="31" spans="1:13" s="23" customFormat="1" ht="18.75" x14ac:dyDescent="0.3">
      <c r="A31" s="32"/>
      <c r="B31" s="25"/>
      <c r="C31" s="34"/>
      <c r="D31" s="34"/>
      <c r="E31" s="29"/>
      <c r="F31" s="27"/>
      <c r="G31" s="31"/>
      <c r="H31" s="29"/>
      <c r="I31" s="29"/>
      <c r="J31" s="30"/>
      <c r="K31" s="30"/>
      <c r="L31" s="29"/>
      <c r="M31" s="31"/>
    </row>
    <row r="32" spans="1:13" s="23" customFormat="1" ht="18.75" x14ac:dyDescent="0.3">
      <c r="A32" s="36" t="s">
        <v>44</v>
      </c>
      <c r="B32" s="25"/>
      <c r="C32" s="42"/>
      <c r="D32" s="42"/>
      <c r="E32" s="38"/>
      <c r="F32" s="39"/>
      <c r="G32" s="40"/>
      <c r="H32" s="38"/>
      <c r="I32" s="38"/>
      <c r="J32" s="41"/>
      <c r="K32" s="41"/>
      <c r="L32" s="38"/>
      <c r="M32" s="40"/>
    </row>
    <row r="33" spans="1:13" s="23" customFormat="1" ht="18.75" x14ac:dyDescent="0.3">
      <c r="A33" s="32" t="s">
        <v>45</v>
      </c>
      <c r="B33" s="25" t="s">
        <v>26</v>
      </c>
      <c r="C33" s="34" t="s">
        <v>46</v>
      </c>
      <c r="D33" s="34" t="s">
        <v>30</v>
      </c>
      <c r="E33" s="29">
        <v>185000</v>
      </c>
      <c r="F33" s="27">
        <v>0</v>
      </c>
      <c r="G33" s="31">
        <v>185000</v>
      </c>
      <c r="H33" s="29">
        <v>5309.5</v>
      </c>
      <c r="I33" s="29">
        <v>30659.66</v>
      </c>
      <c r="J33" s="30">
        <v>5624</v>
      </c>
      <c r="K33" s="30">
        <v>5784.34</v>
      </c>
      <c r="L33" s="29">
        <f>SUM(H33:K33)</f>
        <v>47377.5</v>
      </c>
      <c r="M33" s="31">
        <f>+G33-L33</f>
        <v>137622.5</v>
      </c>
    </row>
    <row r="34" spans="1:13" s="23" customFormat="1" ht="18.75" x14ac:dyDescent="0.3">
      <c r="A34" s="32" t="s">
        <v>47</v>
      </c>
      <c r="B34" s="25" t="s">
        <v>26</v>
      </c>
      <c r="C34" s="34" t="s">
        <v>40</v>
      </c>
      <c r="D34" s="34" t="s">
        <v>41</v>
      </c>
      <c r="E34" s="29">
        <v>43500</v>
      </c>
      <c r="F34" s="27">
        <v>0</v>
      </c>
      <c r="G34" s="31">
        <v>43500</v>
      </c>
      <c r="H34" s="29">
        <v>1248.45</v>
      </c>
      <c r="I34" s="29">
        <v>648.66</v>
      </c>
      <c r="J34" s="30">
        <v>1322.4</v>
      </c>
      <c r="K34" s="30">
        <v>1944.78</v>
      </c>
      <c r="L34" s="29">
        <f>+H34+I34+J34+K34</f>
        <v>5164.29</v>
      </c>
      <c r="M34" s="31">
        <f>+G34-L34</f>
        <v>38335.71</v>
      </c>
    </row>
    <row r="35" spans="1:13" s="23" customFormat="1" ht="18.75" x14ac:dyDescent="0.3">
      <c r="A35" s="32" t="s">
        <v>48</v>
      </c>
      <c r="B35" s="25" t="s">
        <v>26</v>
      </c>
      <c r="C35" s="34" t="s">
        <v>40</v>
      </c>
      <c r="D35" s="34" t="s">
        <v>49</v>
      </c>
      <c r="E35" s="29">
        <v>43500</v>
      </c>
      <c r="F35" s="27">
        <v>0</v>
      </c>
      <c r="G35" s="31">
        <v>43500</v>
      </c>
      <c r="H35" s="29">
        <v>1248.45</v>
      </c>
      <c r="I35" s="29">
        <v>936.62</v>
      </c>
      <c r="J35" s="30">
        <v>1322.4</v>
      </c>
      <c r="K35" s="30">
        <v>1111.95</v>
      </c>
      <c r="L35" s="29">
        <f>+H35+I35+J35+K35</f>
        <v>4619.42</v>
      </c>
      <c r="M35" s="31">
        <f>+G35-L35</f>
        <v>38880.58</v>
      </c>
    </row>
    <row r="36" spans="1:13" s="23" customFormat="1" ht="18.75" x14ac:dyDescent="0.3">
      <c r="A36" s="32" t="s">
        <v>50</v>
      </c>
      <c r="B36" s="25" t="s">
        <v>26</v>
      </c>
      <c r="C36" s="34" t="s">
        <v>40</v>
      </c>
      <c r="D36" s="34" t="s">
        <v>49</v>
      </c>
      <c r="E36" s="29">
        <v>37500</v>
      </c>
      <c r="F36" s="27">
        <v>0</v>
      </c>
      <c r="G36" s="31">
        <v>37500</v>
      </c>
      <c r="H36" s="29">
        <v>1076.25</v>
      </c>
      <c r="I36" s="29">
        <v>89.81</v>
      </c>
      <c r="J36" s="30">
        <v>1140</v>
      </c>
      <c r="K36" s="30">
        <v>25</v>
      </c>
      <c r="L36" s="29">
        <f>+H36+I36+J36+K36</f>
        <v>2331.06</v>
      </c>
      <c r="M36" s="31">
        <f>+G36-L36</f>
        <v>35168.94</v>
      </c>
    </row>
    <row r="37" spans="1:13" s="23" customFormat="1" ht="18.75" x14ac:dyDescent="0.3">
      <c r="A37" s="32" t="s">
        <v>51</v>
      </c>
      <c r="B37" s="25" t="s">
        <v>26</v>
      </c>
      <c r="C37" s="34" t="s">
        <v>52</v>
      </c>
      <c r="D37" s="34" t="s">
        <v>49</v>
      </c>
      <c r="E37" s="29">
        <v>55000</v>
      </c>
      <c r="F37" s="27">
        <v>0</v>
      </c>
      <c r="G37" s="31">
        <v>55000</v>
      </c>
      <c r="H37" s="29">
        <v>1578.5</v>
      </c>
      <c r="I37" s="29">
        <v>2559.6799999999998</v>
      </c>
      <c r="J37" s="30">
        <v>1672</v>
      </c>
      <c r="K37" s="30">
        <v>3339.81</v>
      </c>
      <c r="L37" s="29">
        <f>+H37+I37+J37+K37</f>
        <v>9149.99</v>
      </c>
      <c r="M37" s="31">
        <f>+G37-L37</f>
        <v>45850.01</v>
      </c>
    </row>
    <row r="38" spans="1:13" s="23" customFormat="1" ht="18.75" x14ac:dyDescent="0.3">
      <c r="A38" s="36" t="s">
        <v>53</v>
      </c>
      <c r="B38" s="25"/>
      <c r="C38" s="37">
        <v>5</v>
      </c>
      <c r="D38" s="37"/>
      <c r="E38" s="38">
        <f>SUM(E33:E37)</f>
        <v>364500</v>
      </c>
      <c r="F38" s="45">
        <v>0</v>
      </c>
      <c r="G38" s="38">
        <f t="shared" ref="G38:M38" si="2">SUM(G33:G37)</f>
        <v>364500</v>
      </c>
      <c r="H38" s="38">
        <f t="shared" si="2"/>
        <v>10461.15</v>
      </c>
      <c r="I38" s="38">
        <f t="shared" si="2"/>
        <v>34894.43</v>
      </c>
      <c r="J38" s="41">
        <f t="shared" si="2"/>
        <v>11080.8</v>
      </c>
      <c r="K38" s="41">
        <f t="shared" si="2"/>
        <v>12205.88</v>
      </c>
      <c r="L38" s="38">
        <f t="shared" si="2"/>
        <v>68642.259999999995</v>
      </c>
      <c r="M38" s="38">
        <f t="shared" si="2"/>
        <v>295857.74</v>
      </c>
    </row>
    <row r="39" spans="1:13" s="23" customFormat="1" ht="18.75" x14ac:dyDescent="0.3">
      <c r="A39" s="36"/>
      <c r="B39" s="25"/>
      <c r="C39" s="37"/>
      <c r="D39" s="37"/>
      <c r="E39" s="38"/>
      <c r="F39" s="39"/>
      <c r="G39" s="40"/>
      <c r="H39" s="38"/>
      <c r="I39" s="38"/>
      <c r="J39" s="41"/>
      <c r="K39" s="41"/>
      <c r="L39" s="38"/>
      <c r="M39" s="40"/>
    </row>
    <row r="40" spans="1:13" s="23" customFormat="1" ht="18.75" x14ac:dyDescent="0.3">
      <c r="A40" s="36" t="s">
        <v>54</v>
      </c>
      <c r="B40" s="25"/>
      <c r="C40" s="37"/>
      <c r="D40" s="37"/>
      <c r="E40" s="38"/>
      <c r="F40" s="39"/>
      <c r="G40" s="40"/>
      <c r="H40" s="38"/>
      <c r="I40" s="38"/>
      <c r="J40" s="41"/>
      <c r="K40" s="41"/>
      <c r="L40" s="38"/>
      <c r="M40" s="40"/>
    </row>
    <row r="41" spans="1:13" s="23" customFormat="1" ht="18.75" customHeight="1" x14ac:dyDescent="0.3">
      <c r="A41" s="24" t="s">
        <v>55</v>
      </c>
      <c r="B41" s="46" t="s">
        <v>26</v>
      </c>
      <c r="C41" s="47" t="s">
        <v>56</v>
      </c>
      <c r="D41" s="34" t="s">
        <v>38</v>
      </c>
      <c r="E41" s="29">
        <v>75000</v>
      </c>
      <c r="F41" s="48">
        <v>0</v>
      </c>
      <c r="G41" s="49">
        <v>75000</v>
      </c>
      <c r="H41" s="29">
        <v>2152.5</v>
      </c>
      <c r="I41" s="29">
        <v>6309.38</v>
      </c>
      <c r="J41" s="30">
        <v>2280</v>
      </c>
      <c r="K41" s="30">
        <v>25</v>
      </c>
      <c r="L41" s="29">
        <f>+H41+I41+J41+K41</f>
        <v>10766.880000000001</v>
      </c>
      <c r="M41" s="31">
        <f>+G41-L41</f>
        <v>64233.119999999995</v>
      </c>
    </row>
    <row r="42" spans="1:13" s="23" customFormat="1" ht="18.75" x14ac:dyDescent="0.3">
      <c r="A42" s="36" t="s">
        <v>53</v>
      </c>
      <c r="B42" s="25"/>
      <c r="C42" s="37">
        <v>1</v>
      </c>
      <c r="D42" s="37"/>
      <c r="E42" s="38">
        <f>SUM(E41)</f>
        <v>75000</v>
      </c>
      <c r="F42" s="39">
        <f>SUM(F41)</f>
        <v>0</v>
      </c>
      <c r="G42" s="40">
        <v>75000</v>
      </c>
      <c r="H42" s="38">
        <f t="shared" ref="H42:M42" si="3">SUM(H41)</f>
        <v>2152.5</v>
      </c>
      <c r="I42" s="38">
        <f t="shared" si="3"/>
        <v>6309.38</v>
      </c>
      <c r="J42" s="41">
        <f t="shared" si="3"/>
        <v>2280</v>
      </c>
      <c r="K42" s="41">
        <f t="shared" si="3"/>
        <v>25</v>
      </c>
      <c r="L42" s="38">
        <f t="shared" si="3"/>
        <v>10766.880000000001</v>
      </c>
      <c r="M42" s="40">
        <f t="shared" si="3"/>
        <v>64233.119999999995</v>
      </c>
    </row>
    <row r="43" spans="1:13" s="23" customFormat="1" ht="18.75" x14ac:dyDescent="0.3">
      <c r="A43" s="36"/>
      <c r="B43" s="25"/>
      <c r="C43" s="37"/>
      <c r="D43" s="37"/>
      <c r="E43" s="38"/>
      <c r="F43" s="39"/>
      <c r="G43" s="40"/>
      <c r="H43" s="38"/>
      <c r="I43" s="38"/>
      <c r="J43" s="41"/>
      <c r="K43" s="41"/>
      <c r="L43" s="38"/>
      <c r="M43" s="40"/>
    </row>
    <row r="44" spans="1:13" s="23" customFormat="1" ht="18.75" x14ac:dyDescent="0.3">
      <c r="A44" s="36" t="s">
        <v>57</v>
      </c>
      <c r="B44" s="25"/>
      <c r="C44" s="42"/>
      <c r="D44" s="42"/>
      <c r="E44" s="38"/>
      <c r="F44" s="27"/>
      <c r="G44" s="40"/>
      <c r="H44" s="38"/>
      <c r="I44" s="38"/>
      <c r="J44" s="41"/>
      <c r="K44" s="41"/>
      <c r="L44" s="38"/>
      <c r="M44" s="40"/>
    </row>
    <row r="45" spans="1:13" s="23" customFormat="1" ht="18.75" x14ac:dyDescent="0.3">
      <c r="A45" s="32" t="s">
        <v>58</v>
      </c>
      <c r="B45" s="25" t="s">
        <v>22</v>
      </c>
      <c r="C45" s="34" t="s">
        <v>59</v>
      </c>
      <c r="D45" s="34" t="s">
        <v>33</v>
      </c>
      <c r="E45" s="29">
        <v>30000</v>
      </c>
      <c r="F45" s="27">
        <v>0</v>
      </c>
      <c r="G45" s="31">
        <v>30000</v>
      </c>
      <c r="H45" s="29">
        <v>861</v>
      </c>
      <c r="I45" s="35">
        <v>0</v>
      </c>
      <c r="J45" s="30">
        <v>912</v>
      </c>
      <c r="K45" s="30">
        <v>1944.78</v>
      </c>
      <c r="L45" s="29">
        <f>+H45+I45+J45+K45</f>
        <v>3717.7799999999997</v>
      </c>
      <c r="M45" s="31">
        <f>+G45-L45</f>
        <v>26282.22</v>
      </c>
    </row>
    <row r="46" spans="1:13" s="23" customFormat="1" ht="18.75" x14ac:dyDescent="0.3">
      <c r="A46" s="24" t="s">
        <v>60</v>
      </c>
      <c r="B46" s="25" t="s">
        <v>26</v>
      </c>
      <c r="C46" s="34" t="s">
        <v>61</v>
      </c>
      <c r="D46" s="34" t="s">
        <v>41</v>
      </c>
      <c r="E46" s="29">
        <v>43500</v>
      </c>
      <c r="F46" s="27">
        <v>0</v>
      </c>
      <c r="G46" s="31">
        <v>43500</v>
      </c>
      <c r="H46" s="29">
        <v>1248.45</v>
      </c>
      <c r="I46" s="35">
        <v>936.62</v>
      </c>
      <c r="J46" s="30">
        <v>1322.4</v>
      </c>
      <c r="K46" s="30">
        <v>25</v>
      </c>
      <c r="L46" s="29">
        <f>+H46+I46+J46+K46</f>
        <v>3532.4700000000003</v>
      </c>
      <c r="M46" s="31">
        <f>+G46-L46</f>
        <v>39967.53</v>
      </c>
    </row>
    <row r="47" spans="1:13" s="23" customFormat="1" ht="18.75" x14ac:dyDescent="0.3">
      <c r="A47" s="36" t="s">
        <v>53</v>
      </c>
      <c r="B47" s="25"/>
      <c r="C47" s="37">
        <v>2</v>
      </c>
      <c r="D47" s="37"/>
      <c r="E47" s="38">
        <f>SUM(E45:E46)</f>
        <v>73500</v>
      </c>
      <c r="F47" s="39">
        <f t="shared" ref="F47:L47" si="4">SUM(F45:F46)</f>
        <v>0</v>
      </c>
      <c r="G47" s="40">
        <f t="shared" si="4"/>
        <v>73500</v>
      </c>
      <c r="H47" s="38">
        <f t="shared" si="4"/>
        <v>2109.4499999999998</v>
      </c>
      <c r="I47" s="45">
        <f t="shared" si="4"/>
        <v>936.62</v>
      </c>
      <c r="J47" s="41">
        <f t="shared" si="4"/>
        <v>2234.4</v>
      </c>
      <c r="K47" s="41">
        <f>SUM(K45:K46)</f>
        <v>1969.78</v>
      </c>
      <c r="L47" s="38">
        <f t="shared" si="4"/>
        <v>7250.25</v>
      </c>
      <c r="M47" s="40">
        <f>SUM(M45:M46)</f>
        <v>66249.75</v>
      </c>
    </row>
    <row r="48" spans="1:13" s="23" customFormat="1" ht="18.75" x14ac:dyDescent="0.3">
      <c r="A48" s="36"/>
      <c r="B48" s="25"/>
      <c r="C48" s="42"/>
      <c r="D48" s="42"/>
      <c r="E48" s="38"/>
      <c r="F48" s="39"/>
      <c r="G48" s="40"/>
      <c r="H48" s="38"/>
      <c r="I48" s="38"/>
      <c r="J48" s="41"/>
      <c r="K48" s="41"/>
      <c r="L48" s="38"/>
      <c r="M48" s="40"/>
    </row>
    <row r="49" spans="1:13" s="23" customFormat="1" ht="18.75" x14ac:dyDescent="0.3">
      <c r="A49" s="36" t="s">
        <v>62</v>
      </c>
      <c r="B49" s="25"/>
      <c r="C49" s="42"/>
      <c r="D49" s="42"/>
      <c r="E49" s="38"/>
      <c r="F49" s="39"/>
      <c r="G49" s="40"/>
      <c r="H49" s="38"/>
      <c r="I49" s="38"/>
      <c r="J49" s="41"/>
      <c r="K49" s="41"/>
      <c r="L49" s="38"/>
      <c r="M49" s="40"/>
    </row>
    <row r="50" spans="1:13" s="23" customFormat="1" ht="18.75" x14ac:dyDescent="0.3">
      <c r="A50" s="32" t="s">
        <v>63</v>
      </c>
      <c r="B50" s="25" t="s">
        <v>22</v>
      </c>
      <c r="C50" s="33" t="s">
        <v>64</v>
      </c>
      <c r="D50" s="34" t="s">
        <v>41</v>
      </c>
      <c r="E50" s="29">
        <v>35000</v>
      </c>
      <c r="F50" s="27">
        <v>0</v>
      </c>
      <c r="G50" s="31">
        <v>35000</v>
      </c>
      <c r="H50" s="29">
        <v>1004.5</v>
      </c>
      <c r="I50" s="35">
        <v>0</v>
      </c>
      <c r="J50" s="30">
        <v>1064</v>
      </c>
      <c r="K50" s="30">
        <v>25</v>
      </c>
      <c r="L50" s="29">
        <f>+H50+I50+J50+K50</f>
        <v>2093.5</v>
      </c>
      <c r="M50" s="31">
        <f>+G50-L50</f>
        <v>32906.5</v>
      </c>
    </row>
    <row r="51" spans="1:13" s="23" customFormat="1" ht="18.75" x14ac:dyDescent="0.3">
      <c r="A51" s="32" t="s">
        <v>65</v>
      </c>
      <c r="B51" s="25" t="s">
        <v>22</v>
      </c>
      <c r="C51" s="34" t="s">
        <v>66</v>
      </c>
      <c r="D51" s="34" t="s">
        <v>33</v>
      </c>
      <c r="E51" s="29">
        <v>30000</v>
      </c>
      <c r="F51" s="27">
        <v>0</v>
      </c>
      <c r="G51" s="31">
        <v>30000</v>
      </c>
      <c r="H51" s="29">
        <v>861</v>
      </c>
      <c r="I51" s="35">
        <v>0</v>
      </c>
      <c r="J51" s="30">
        <v>912</v>
      </c>
      <c r="K51" s="30">
        <v>5011.95</v>
      </c>
      <c r="L51" s="29">
        <f>SUM(H51:K51)</f>
        <v>6784.95</v>
      </c>
      <c r="M51" s="31">
        <f>+E51-L51</f>
        <v>23215.05</v>
      </c>
    </row>
    <row r="52" spans="1:13" s="23" customFormat="1" ht="18.75" x14ac:dyDescent="0.3">
      <c r="A52" s="24" t="s">
        <v>67</v>
      </c>
      <c r="B52" s="44" t="s">
        <v>22</v>
      </c>
      <c r="C52" s="34" t="s">
        <v>66</v>
      </c>
      <c r="D52" s="34" t="s">
        <v>33</v>
      </c>
      <c r="E52" s="29">
        <v>35000</v>
      </c>
      <c r="F52" s="35">
        <v>0</v>
      </c>
      <c r="G52" s="29">
        <v>35000</v>
      </c>
      <c r="H52" s="29">
        <v>1004.5</v>
      </c>
      <c r="I52" s="35">
        <v>0</v>
      </c>
      <c r="J52" s="30">
        <v>1064</v>
      </c>
      <c r="K52" s="30">
        <v>7761.54</v>
      </c>
      <c r="L52" s="29">
        <f>+H52+I52+J52+K52</f>
        <v>9830.0400000000009</v>
      </c>
      <c r="M52" s="29">
        <f>+G52-L52</f>
        <v>25169.96</v>
      </c>
    </row>
    <row r="53" spans="1:13" s="23" customFormat="1" ht="18.75" x14ac:dyDescent="0.3">
      <c r="A53" s="24" t="s">
        <v>68</v>
      </c>
      <c r="B53" s="25" t="s">
        <v>22</v>
      </c>
      <c r="C53" s="34" t="s">
        <v>66</v>
      </c>
      <c r="D53" s="34" t="s">
        <v>33</v>
      </c>
      <c r="E53" s="29">
        <v>35000</v>
      </c>
      <c r="F53" s="35">
        <v>0</v>
      </c>
      <c r="G53" s="29">
        <v>35000</v>
      </c>
      <c r="H53" s="29">
        <v>1004.5</v>
      </c>
      <c r="I53" s="35">
        <v>0</v>
      </c>
      <c r="J53" s="30">
        <v>1064</v>
      </c>
      <c r="K53" s="30">
        <v>25</v>
      </c>
      <c r="L53" s="29">
        <f>+H53+I53+J53+K53</f>
        <v>2093.5</v>
      </c>
      <c r="M53" s="29">
        <f>+G53-L53</f>
        <v>32906.5</v>
      </c>
    </row>
    <row r="54" spans="1:13" s="55" customFormat="1" ht="18.75" x14ac:dyDescent="0.3">
      <c r="A54" s="50" t="s">
        <v>69</v>
      </c>
      <c r="B54" s="51" t="s">
        <v>22</v>
      </c>
      <c r="C54" s="52" t="s">
        <v>70</v>
      </c>
      <c r="D54" s="53" t="s">
        <v>33</v>
      </c>
      <c r="E54" s="30">
        <v>43500</v>
      </c>
      <c r="F54" s="54">
        <v>0</v>
      </c>
      <c r="G54" s="30">
        <v>43500</v>
      </c>
      <c r="H54" s="30">
        <v>1248.45</v>
      </c>
      <c r="I54" s="54">
        <v>936.62</v>
      </c>
      <c r="J54" s="30">
        <v>1322.4</v>
      </c>
      <c r="K54" s="30">
        <v>25</v>
      </c>
      <c r="L54" s="30">
        <f>+H54+I54+J54+K54</f>
        <v>3532.4700000000003</v>
      </c>
      <c r="M54" s="30">
        <f>+G54-L54</f>
        <v>39967.53</v>
      </c>
    </row>
    <row r="55" spans="1:13" s="23" customFormat="1" ht="18.75" x14ac:dyDescent="0.3">
      <c r="A55" s="56" t="s">
        <v>53</v>
      </c>
      <c r="B55" s="57"/>
      <c r="C55" s="58">
        <v>5</v>
      </c>
      <c r="D55" s="58"/>
      <c r="E55" s="59">
        <f>SUM(E50:E54)</f>
        <v>178500</v>
      </c>
      <c r="F55" s="39">
        <v>0</v>
      </c>
      <c r="G55" s="59">
        <f t="shared" ref="G55:M55" si="5">SUM(G50:G54)</f>
        <v>178500</v>
      </c>
      <c r="H55" s="59">
        <f t="shared" si="5"/>
        <v>5122.95</v>
      </c>
      <c r="I55" s="59">
        <f t="shared" si="5"/>
        <v>936.62</v>
      </c>
      <c r="J55" s="60">
        <f t="shared" si="5"/>
        <v>5426.4</v>
      </c>
      <c r="K55" s="60">
        <f t="shared" si="5"/>
        <v>12848.49</v>
      </c>
      <c r="L55" s="59">
        <f t="shared" si="5"/>
        <v>24334.460000000003</v>
      </c>
      <c r="M55" s="59">
        <f t="shared" si="5"/>
        <v>154165.54</v>
      </c>
    </row>
    <row r="56" spans="1:13" s="23" customFormat="1" ht="23.25" customHeight="1" x14ac:dyDescent="0.3">
      <c r="A56" s="61"/>
      <c r="B56" s="61"/>
      <c r="C56" s="61"/>
      <c r="D56" s="61"/>
      <c r="E56" s="61"/>
      <c r="F56" s="61"/>
      <c r="G56" s="61"/>
      <c r="H56" s="61"/>
      <c r="I56" s="61"/>
      <c r="J56" s="62"/>
      <c r="K56" s="62"/>
      <c r="L56" s="61"/>
      <c r="M56" s="61"/>
    </row>
    <row r="57" spans="1:13" s="23" customFormat="1" ht="18.75" x14ac:dyDescent="0.3">
      <c r="A57" s="63" t="s">
        <v>71</v>
      </c>
      <c r="B57" s="18"/>
      <c r="C57" s="64"/>
      <c r="D57" s="64"/>
      <c r="E57" s="65"/>
      <c r="F57" s="20"/>
      <c r="G57" s="66"/>
      <c r="H57" s="65"/>
      <c r="I57" s="65"/>
      <c r="J57" s="67"/>
      <c r="K57" s="67"/>
      <c r="L57" s="65"/>
      <c r="M57" s="66"/>
    </row>
    <row r="58" spans="1:13" s="23" customFormat="1" ht="18.75" x14ac:dyDescent="0.3">
      <c r="A58" s="24" t="s">
        <v>72</v>
      </c>
      <c r="B58" s="25" t="s">
        <v>22</v>
      </c>
      <c r="C58" s="34" t="s">
        <v>73</v>
      </c>
      <c r="D58" s="34" t="s">
        <v>41</v>
      </c>
      <c r="E58" s="29">
        <v>37500</v>
      </c>
      <c r="F58" s="35">
        <v>0</v>
      </c>
      <c r="G58" s="29">
        <v>37500</v>
      </c>
      <c r="H58" s="29">
        <v>1076.25</v>
      </c>
      <c r="I58" s="35">
        <v>89.81</v>
      </c>
      <c r="J58" s="30">
        <v>1140</v>
      </c>
      <c r="K58" s="30">
        <v>525</v>
      </c>
      <c r="L58" s="29">
        <f>+H58+I58+J58+K58</f>
        <v>2831.06</v>
      </c>
      <c r="M58" s="29">
        <f>+G58-L58</f>
        <v>34668.94</v>
      </c>
    </row>
    <row r="59" spans="1:13" s="23" customFormat="1" ht="18.75" x14ac:dyDescent="0.3">
      <c r="A59" s="24" t="s">
        <v>74</v>
      </c>
      <c r="B59" s="25" t="s">
        <v>22</v>
      </c>
      <c r="C59" s="34" t="s">
        <v>73</v>
      </c>
      <c r="D59" s="34" t="s">
        <v>41</v>
      </c>
      <c r="E59" s="29">
        <v>37500</v>
      </c>
      <c r="F59" s="35">
        <v>0</v>
      </c>
      <c r="G59" s="29">
        <v>37500</v>
      </c>
      <c r="H59" s="29">
        <v>1076.25</v>
      </c>
      <c r="I59" s="35">
        <v>0</v>
      </c>
      <c r="J59" s="30">
        <v>1140</v>
      </c>
      <c r="K59" s="30">
        <v>2374.2800000000002</v>
      </c>
      <c r="L59" s="29">
        <f>SUM(H59:K59)</f>
        <v>4590.5300000000007</v>
      </c>
      <c r="M59" s="29">
        <f>+G59-L59</f>
        <v>32909.47</v>
      </c>
    </row>
    <row r="60" spans="1:13" s="23" customFormat="1" ht="18.75" x14ac:dyDescent="0.3">
      <c r="A60" s="36" t="s">
        <v>53</v>
      </c>
      <c r="B60" s="25"/>
      <c r="C60" s="37">
        <v>2</v>
      </c>
      <c r="D60" s="37"/>
      <c r="E60" s="38">
        <f>SUM(E58:E59)</f>
        <v>75000</v>
      </c>
      <c r="F60" s="45">
        <v>0</v>
      </c>
      <c r="G60" s="38">
        <f t="shared" ref="G60:M60" si="6">SUM(G58:G59)</f>
        <v>75000</v>
      </c>
      <c r="H60" s="38">
        <f t="shared" si="6"/>
        <v>2152.5</v>
      </c>
      <c r="I60" s="38">
        <f t="shared" si="6"/>
        <v>89.81</v>
      </c>
      <c r="J60" s="41">
        <f t="shared" si="6"/>
        <v>2280</v>
      </c>
      <c r="K60" s="41">
        <f t="shared" si="6"/>
        <v>2899.28</v>
      </c>
      <c r="L60" s="38">
        <f t="shared" si="6"/>
        <v>7421.59</v>
      </c>
      <c r="M60" s="38">
        <f t="shared" si="6"/>
        <v>67578.41</v>
      </c>
    </row>
    <row r="61" spans="1:13" s="23" customFormat="1" ht="18.75" x14ac:dyDescent="0.3">
      <c r="A61" s="36"/>
      <c r="B61" s="25"/>
      <c r="C61" s="42"/>
      <c r="D61" s="42"/>
      <c r="E61" s="38"/>
      <c r="F61" s="39"/>
      <c r="G61" s="40"/>
      <c r="H61" s="38"/>
      <c r="I61" s="38"/>
      <c r="J61" s="68"/>
      <c r="K61" s="41"/>
      <c r="L61" s="38"/>
      <c r="M61" s="40"/>
    </row>
    <row r="62" spans="1:13" s="23" customFormat="1" ht="18.75" x14ac:dyDescent="0.3">
      <c r="A62" s="36" t="s">
        <v>75</v>
      </c>
      <c r="B62" s="25"/>
      <c r="C62" s="42"/>
      <c r="D62" s="42"/>
      <c r="E62" s="38"/>
      <c r="F62" s="39"/>
      <c r="G62" s="40"/>
      <c r="H62" s="38"/>
      <c r="I62" s="38"/>
      <c r="J62" s="41"/>
      <c r="K62" s="41"/>
      <c r="L62" s="38"/>
      <c r="M62" s="40"/>
    </row>
    <row r="63" spans="1:13" s="23" customFormat="1" ht="18.75" x14ac:dyDescent="0.3">
      <c r="A63" s="24" t="s">
        <v>76</v>
      </c>
      <c r="B63" s="25" t="s">
        <v>22</v>
      </c>
      <c r="C63" s="34" t="s">
        <v>77</v>
      </c>
      <c r="D63" s="34" t="s">
        <v>41</v>
      </c>
      <c r="E63" s="29">
        <v>43500</v>
      </c>
      <c r="F63" s="27">
        <v>0</v>
      </c>
      <c r="G63" s="31">
        <v>43500</v>
      </c>
      <c r="H63" s="29">
        <v>1248.45</v>
      </c>
      <c r="I63" s="29">
        <v>936.62</v>
      </c>
      <c r="J63" s="30">
        <v>1322.4</v>
      </c>
      <c r="K63" s="30">
        <v>25</v>
      </c>
      <c r="L63" s="29">
        <f t="shared" ref="L63:L76" si="7">+H63+I63+J63+K63</f>
        <v>3532.4700000000003</v>
      </c>
      <c r="M63" s="31">
        <f>+G63-L63</f>
        <v>39967.53</v>
      </c>
    </row>
    <row r="64" spans="1:13" s="23" customFormat="1" ht="18.75" x14ac:dyDescent="0.3">
      <c r="A64" s="32" t="s">
        <v>78</v>
      </c>
      <c r="B64" s="25" t="s">
        <v>26</v>
      </c>
      <c r="C64" s="69" t="s">
        <v>79</v>
      </c>
      <c r="D64" s="34" t="s">
        <v>49</v>
      </c>
      <c r="E64" s="29">
        <v>43500</v>
      </c>
      <c r="F64" s="27">
        <v>0</v>
      </c>
      <c r="G64" s="31">
        <v>43500</v>
      </c>
      <c r="H64" s="29">
        <v>1248.45</v>
      </c>
      <c r="I64" s="35">
        <v>936.62</v>
      </c>
      <c r="J64" s="30">
        <v>1322.4</v>
      </c>
      <c r="K64" s="30">
        <v>25</v>
      </c>
      <c r="L64" s="29">
        <f>+H64+I64+J64+K64</f>
        <v>3532.4700000000003</v>
      </c>
      <c r="M64" s="31">
        <f>+G64-L64</f>
        <v>39967.53</v>
      </c>
    </row>
    <row r="65" spans="1:13" s="23" customFormat="1" ht="18.75" x14ac:dyDescent="0.3">
      <c r="A65" s="32" t="s">
        <v>80</v>
      </c>
      <c r="B65" s="25" t="s">
        <v>22</v>
      </c>
      <c r="C65" s="34" t="s">
        <v>64</v>
      </c>
      <c r="D65" s="34" t="s">
        <v>33</v>
      </c>
      <c r="E65" s="29">
        <v>30000</v>
      </c>
      <c r="F65" s="35">
        <v>0</v>
      </c>
      <c r="G65" s="29">
        <v>30000</v>
      </c>
      <c r="H65" s="29">
        <v>861</v>
      </c>
      <c r="I65" s="35">
        <v>0</v>
      </c>
      <c r="J65" s="30">
        <v>912</v>
      </c>
      <c r="K65" s="30">
        <v>25</v>
      </c>
      <c r="L65" s="29">
        <f>+H65+I65+J65+K65</f>
        <v>1798</v>
      </c>
      <c r="M65" s="31">
        <f>+G65-L65</f>
        <v>28202</v>
      </c>
    </row>
    <row r="66" spans="1:13" s="23" customFormat="1" ht="18.75" x14ac:dyDescent="0.3">
      <c r="A66" s="32" t="s">
        <v>81</v>
      </c>
      <c r="B66" s="25" t="s">
        <v>22</v>
      </c>
      <c r="C66" s="34" t="s">
        <v>64</v>
      </c>
      <c r="D66" s="34" t="s">
        <v>33</v>
      </c>
      <c r="E66" s="29">
        <v>35000</v>
      </c>
      <c r="F66" s="27">
        <v>0</v>
      </c>
      <c r="G66" s="31">
        <v>35000</v>
      </c>
      <c r="H66" s="29">
        <v>1004.5</v>
      </c>
      <c r="I66" s="35">
        <v>0</v>
      </c>
      <c r="J66" s="30">
        <v>1064</v>
      </c>
      <c r="K66" s="30">
        <v>125</v>
      </c>
      <c r="L66" s="29">
        <f>+H66+I66+J66+K66</f>
        <v>2193.5</v>
      </c>
      <c r="M66" s="31">
        <f>+G66-L66</f>
        <v>32806.5</v>
      </c>
    </row>
    <row r="67" spans="1:13" s="55" customFormat="1" ht="18.75" x14ac:dyDescent="0.3">
      <c r="A67" s="70" t="s">
        <v>82</v>
      </c>
      <c r="B67" s="51" t="s">
        <v>22</v>
      </c>
      <c r="C67" s="53" t="s">
        <v>32</v>
      </c>
      <c r="D67" s="53" t="s">
        <v>33</v>
      </c>
      <c r="E67" s="30">
        <v>30000</v>
      </c>
      <c r="F67" s="54">
        <v>0</v>
      </c>
      <c r="G67" s="30">
        <v>30000</v>
      </c>
      <c r="H67" s="29">
        <v>861</v>
      </c>
      <c r="I67" s="35">
        <v>0</v>
      </c>
      <c r="J67" s="30">
        <v>912</v>
      </c>
      <c r="K67" s="30">
        <v>6341.6</v>
      </c>
      <c r="L67" s="29">
        <f>+H67+I67+J67+K67</f>
        <v>8114.6</v>
      </c>
      <c r="M67" s="30">
        <f>+G67-L67</f>
        <v>21885.4</v>
      </c>
    </row>
    <row r="68" spans="1:13" s="23" customFormat="1" ht="18.75" x14ac:dyDescent="0.3">
      <c r="A68" s="32" t="s">
        <v>83</v>
      </c>
      <c r="B68" s="25" t="s">
        <v>22</v>
      </c>
      <c r="C68" s="34" t="s">
        <v>32</v>
      </c>
      <c r="D68" s="34" t="s">
        <v>33</v>
      </c>
      <c r="E68" s="29">
        <v>30000</v>
      </c>
      <c r="F68" s="27">
        <v>0</v>
      </c>
      <c r="G68" s="31">
        <v>30000</v>
      </c>
      <c r="H68" s="29">
        <v>861</v>
      </c>
      <c r="I68" s="35">
        <v>0</v>
      </c>
      <c r="J68" s="30">
        <v>912</v>
      </c>
      <c r="K68" s="30">
        <v>25</v>
      </c>
      <c r="L68" s="29">
        <f t="shared" si="7"/>
        <v>1798</v>
      </c>
      <c r="M68" s="31">
        <f t="shared" ref="M68:M76" si="8">+G68-L68</f>
        <v>28202</v>
      </c>
    </row>
    <row r="69" spans="1:13" s="23" customFormat="1" ht="18.75" x14ac:dyDescent="0.3">
      <c r="A69" s="24" t="s">
        <v>84</v>
      </c>
      <c r="B69" s="25" t="s">
        <v>22</v>
      </c>
      <c r="C69" s="34" t="s">
        <v>32</v>
      </c>
      <c r="D69" s="34" t="s">
        <v>33</v>
      </c>
      <c r="E69" s="29">
        <v>30000</v>
      </c>
      <c r="F69" s="35">
        <v>0</v>
      </c>
      <c r="G69" s="29">
        <v>30000</v>
      </c>
      <c r="H69" s="29">
        <v>861</v>
      </c>
      <c r="I69" s="35">
        <v>0</v>
      </c>
      <c r="J69" s="30">
        <v>912</v>
      </c>
      <c r="K69" s="30">
        <v>25</v>
      </c>
      <c r="L69" s="29">
        <f t="shared" si="7"/>
        <v>1798</v>
      </c>
      <c r="M69" s="31">
        <f t="shared" si="8"/>
        <v>28202</v>
      </c>
    </row>
    <row r="70" spans="1:13" s="23" customFormat="1" ht="18.75" x14ac:dyDescent="0.3">
      <c r="A70" s="32" t="s">
        <v>85</v>
      </c>
      <c r="B70" s="25" t="s">
        <v>22</v>
      </c>
      <c r="C70" s="34" t="s">
        <v>32</v>
      </c>
      <c r="D70" s="34" t="s">
        <v>33</v>
      </c>
      <c r="E70" s="29">
        <v>30000</v>
      </c>
      <c r="F70" s="35">
        <v>0</v>
      </c>
      <c r="G70" s="29">
        <v>30000</v>
      </c>
      <c r="H70" s="29">
        <v>861</v>
      </c>
      <c r="I70" s="35">
        <v>0</v>
      </c>
      <c r="J70" s="30">
        <v>912</v>
      </c>
      <c r="K70" s="30">
        <v>2568.4</v>
      </c>
      <c r="L70" s="29">
        <f t="shared" si="7"/>
        <v>4341.3999999999996</v>
      </c>
      <c r="M70" s="31">
        <f t="shared" si="8"/>
        <v>25658.6</v>
      </c>
    </row>
    <row r="71" spans="1:13" s="23" customFormat="1" ht="18.75" x14ac:dyDescent="0.3">
      <c r="A71" s="32" t="s">
        <v>86</v>
      </c>
      <c r="B71" s="25" t="s">
        <v>22</v>
      </c>
      <c r="C71" s="34" t="s">
        <v>32</v>
      </c>
      <c r="D71" s="34" t="s">
        <v>33</v>
      </c>
      <c r="E71" s="29">
        <v>30000</v>
      </c>
      <c r="F71" s="27">
        <v>0</v>
      </c>
      <c r="G71" s="31">
        <v>30000</v>
      </c>
      <c r="H71" s="29">
        <v>861</v>
      </c>
      <c r="I71" s="29">
        <v>0</v>
      </c>
      <c r="J71" s="30">
        <v>912</v>
      </c>
      <c r="K71" s="30">
        <v>2304.35</v>
      </c>
      <c r="L71" s="29">
        <f t="shared" si="7"/>
        <v>4077.35</v>
      </c>
      <c r="M71" s="31">
        <f t="shared" si="8"/>
        <v>25922.65</v>
      </c>
    </row>
    <row r="72" spans="1:13" s="23" customFormat="1" ht="18.75" x14ac:dyDescent="0.3">
      <c r="A72" s="32" t="s">
        <v>87</v>
      </c>
      <c r="B72" s="25" t="s">
        <v>22</v>
      </c>
      <c r="C72" s="34" t="s">
        <v>88</v>
      </c>
      <c r="D72" s="34" t="s">
        <v>33</v>
      </c>
      <c r="E72" s="29">
        <v>30000</v>
      </c>
      <c r="F72" s="35">
        <v>0</v>
      </c>
      <c r="G72" s="29">
        <v>30000</v>
      </c>
      <c r="H72" s="29">
        <v>861</v>
      </c>
      <c r="I72" s="35">
        <v>0</v>
      </c>
      <c r="J72" s="30">
        <v>912</v>
      </c>
      <c r="K72" s="30">
        <v>25</v>
      </c>
      <c r="L72" s="29">
        <f t="shared" si="7"/>
        <v>1798</v>
      </c>
      <c r="M72" s="31">
        <f t="shared" si="8"/>
        <v>28202</v>
      </c>
    </row>
    <row r="73" spans="1:13" s="23" customFormat="1" ht="18.75" x14ac:dyDescent="0.3">
      <c r="A73" s="24" t="s">
        <v>89</v>
      </c>
      <c r="B73" s="44" t="s">
        <v>22</v>
      </c>
      <c r="C73" s="34" t="s">
        <v>88</v>
      </c>
      <c r="D73" s="34" t="s">
        <v>33</v>
      </c>
      <c r="E73" s="29">
        <v>30000</v>
      </c>
      <c r="F73" s="35">
        <v>0</v>
      </c>
      <c r="G73" s="29">
        <v>30000</v>
      </c>
      <c r="H73" s="29">
        <v>861</v>
      </c>
      <c r="I73" s="35">
        <v>0</v>
      </c>
      <c r="J73" s="30">
        <v>912</v>
      </c>
      <c r="K73" s="30">
        <v>1944.78</v>
      </c>
      <c r="L73" s="29">
        <f t="shared" si="7"/>
        <v>3717.7799999999997</v>
      </c>
      <c r="M73" s="31">
        <f t="shared" si="8"/>
        <v>26282.22</v>
      </c>
    </row>
    <row r="74" spans="1:13" s="23" customFormat="1" ht="18.75" x14ac:dyDescent="0.3">
      <c r="A74" s="32" t="s">
        <v>90</v>
      </c>
      <c r="B74" s="25" t="s">
        <v>22</v>
      </c>
      <c r="C74" s="34" t="s">
        <v>88</v>
      </c>
      <c r="D74" s="34" t="s">
        <v>33</v>
      </c>
      <c r="E74" s="29">
        <v>30000</v>
      </c>
      <c r="F74" s="35">
        <v>0</v>
      </c>
      <c r="G74" s="29">
        <v>30000</v>
      </c>
      <c r="H74" s="29">
        <v>861</v>
      </c>
      <c r="I74" s="35">
        <v>0</v>
      </c>
      <c r="J74" s="30">
        <v>912</v>
      </c>
      <c r="K74" s="30">
        <v>25</v>
      </c>
      <c r="L74" s="29">
        <f t="shared" si="7"/>
        <v>1798</v>
      </c>
      <c r="M74" s="31">
        <f t="shared" si="8"/>
        <v>28202</v>
      </c>
    </row>
    <row r="75" spans="1:13" s="23" customFormat="1" ht="18.75" x14ac:dyDescent="0.3">
      <c r="A75" s="32" t="s">
        <v>91</v>
      </c>
      <c r="B75" s="25" t="s">
        <v>22</v>
      </c>
      <c r="C75" s="34" t="s">
        <v>88</v>
      </c>
      <c r="D75" s="34" t="s">
        <v>33</v>
      </c>
      <c r="E75" s="29">
        <v>30000</v>
      </c>
      <c r="F75" s="35">
        <v>0</v>
      </c>
      <c r="G75" s="29">
        <v>30000</v>
      </c>
      <c r="H75" s="29">
        <v>861</v>
      </c>
      <c r="I75" s="35">
        <v>0</v>
      </c>
      <c r="J75" s="30">
        <v>912</v>
      </c>
      <c r="K75" s="30">
        <v>25</v>
      </c>
      <c r="L75" s="29">
        <f t="shared" si="7"/>
        <v>1798</v>
      </c>
      <c r="M75" s="31">
        <f t="shared" si="8"/>
        <v>28202</v>
      </c>
    </row>
    <row r="76" spans="1:13" s="23" customFormat="1" ht="18.75" x14ac:dyDescent="0.3">
      <c r="A76" s="32" t="s">
        <v>92</v>
      </c>
      <c r="B76" s="25" t="s">
        <v>22</v>
      </c>
      <c r="C76" s="34" t="s">
        <v>88</v>
      </c>
      <c r="D76" s="34" t="s">
        <v>33</v>
      </c>
      <c r="E76" s="29">
        <v>30000</v>
      </c>
      <c r="F76" s="35">
        <v>0</v>
      </c>
      <c r="G76" s="29">
        <v>30000</v>
      </c>
      <c r="H76" s="29">
        <v>861</v>
      </c>
      <c r="I76" s="35">
        <v>0</v>
      </c>
      <c r="J76" s="30">
        <v>912</v>
      </c>
      <c r="K76" s="30">
        <v>25</v>
      </c>
      <c r="L76" s="29">
        <f t="shared" si="7"/>
        <v>1798</v>
      </c>
      <c r="M76" s="31">
        <f t="shared" si="8"/>
        <v>28202</v>
      </c>
    </row>
    <row r="77" spans="1:13" s="23" customFormat="1" ht="18.75" x14ac:dyDescent="0.3">
      <c r="A77" s="32" t="s">
        <v>93</v>
      </c>
      <c r="B77" s="25" t="s">
        <v>22</v>
      </c>
      <c r="C77" s="34" t="s">
        <v>88</v>
      </c>
      <c r="D77" s="34" t="s">
        <v>33</v>
      </c>
      <c r="E77" s="29">
        <v>30000</v>
      </c>
      <c r="F77" s="27">
        <v>0</v>
      </c>
      <c r="G77" s="31">
        <v>30000</v>
      </c>
      <c r="H77" s="29">
        <v>861</v>
      </c>
      <c r="I77" s="35">
        <v>0</v>
      </c>
      <c r="J77" s="30">
        <v>912</v>
      </c>
      <c r="K77" s="30">
        <v>3025</v>
      </c>
      <c r="L77" s="29">
        <f>+H77+I77+J77+K77</f>
        <v>4798</v>
      </c>
      <c r="M77" s="31">
        <f>+G77-L77</f>
        <v>25202</v>
      </c>
    </row>
    <row r="78" spans="1:13" s="23" customFormat="1" ht="18.75" x14ac:dyDescent="0.3">
      <c r="A78" s="36" t="s">
        <v>94</v>
      </c>
      <c r="B78" s="25"/>
      <c r="C78" s="37">
        <v>15</v>
      </c>
      <c r="D78" s="37"/>
      <c r="E78" s="38">
        <f>SUM(E63:E77)</f>
        <v>482000</v>
      </c>
      <c r="F78" s="45">
        <v>0</v>
      </c>
      <c r="G78" s="38">
        <f t="shared" ref="G78:M78" si="9">SUM(G63:G77)</f>
        <v>482000</v>
      </c>
      <c r="H78" s="38">
        <f t="shared" si="9"/>
        <v>13833.4</v>
      </c>
      <c r="I78" s="38">
        <f t="shared" si="9"/>
        <v>1873.24</v>
      </c>
      <c r="J78" s="41">
        <f t="shared" si="9"/>
        <v>14652.8</v>
      </c>
      <c r="K78" s="41">
        <f>SUM(K63:K77)</f>
        <v>16534.13</v>
      </c>
      <c r="L78" s="38">
        <f t="shared" si="9"/>
        <v>46893.57</v>
      </c>
      <c r="M78" s="38">
        <f t="shared" si="9"/>
        <v>435106.43000000005</v>
      </c>
    </row>
    <row r="79" spans="1:13" s="23" customFormat="1" ht="18.75" x14ac:dyDescent="0.3">
      <c r="A79" s="32"/>
      <c r="B79" s="25"/>
      <c r="C79" s="34"/>
      <c r="D79" s="34"/>
      <c r="E79" s="29"/>
      <c r="F79" s="27"/>
      <c r="G79" s="31"/>
      <c r="H79" s="29"/>
      <c r="I79" s="29"/>
      <c r="J79" s="30"/>
      <c r="K79" s="30"/>
      <c r="L79" s="29"/>
      <c r="M79" s="31"/>
    </row>
    <row r="80" spans="1:13" s="23" customFormat="1" ht="18.75" x14ac:dyDescent="0.3">
      <c r="A80" s="71" t="s">
        <v>95</v>
      </c>
      <c r="B80" s="25"/>
      <c r="C80" s="42"/>
      <c r="D80" s="42"/>
      <c r="E80" s="38"/>
      <c r="F80" s="39"/>
      <c r="G80" s="40"/>
      <c r="H80" s="38"/>
      <c r="I80" s="38"/>
      <c r="J80" s="41"/>
      <c r="K80" s="41"/>
      <c r="L80" s="38"/>
      <c r="M80" s="40"/>
    </row>
    <row r="81" spans="1:13" s="23" customFormat="1" ht="18.75" x14ac:dyDescent="0.3">
      <c r="A81" s="24" t="s">
        <v>96</v>
      </c>
      <c r="B81" s="25" t="s">
        <v>26</v>
      </c>
      <c r="C81" s="34" t="s">
        <v>97</v>
      </c>
      <c r="D81" s="34" t="s">
        <v>41</v>
      </c>
      <c r="E81" s="29">
        <v>43500</v>
      </c>
      <c r="F81" s="27">
        <v>0</v>
      </c>
      <c r="G81" s="31">
        <v>43500</v>
      </c>
      <c r="H81" s="29">
        <v>1248.45</v>
      </c>
      <c r="I81" s="35">
        <v>936.62</v>
      </c>
      <c r="J81" s="30">
        <v>1322.4</v>
      </c>
      <c r="K81" s="30">
        <v>1285</v>
      </c>
      <c r="L81" s="29">
        <f t="shared" ref="L81:L88" si="10">+H81+I81+J81+K81</f>
        <v>4792.47</v>
      </c>
      <c r="M81" s="31">
        <f>+G81-L81</f>
        <v>38707.53</v>
      </c>
    </row>
    <row r="82" spans="1:13" s="23" customFormat="1" ht="18.75" x14ac:dyDescent="0.3">
      <c r="A82" s="24" t="s">
        <v>98</v>
      </c>
      <c r="B82" s="25" t="s">
        <v>26</v>
      </c>
      <c r="C82" s="34" t="s">
        <v>99</v>
      </c>
      <c r="D82" s="34" t="s">
        <v>33</v>
      </c>
      <c r="E82" s="29">
        <v>25000</v>
      </c>
      <c r="F82" s="27">
        <v>0</v>
      </c>
      <c r="G82" s="31">
        <v>25000</v>
      </c>
      <c r="H82" s="29">
        <v>717.5</v>
      </c>
      <c r="I82" s="35">
        <v>0</v>
      </c>
      <c r="J82" s="30">
        <v>760</v>
      </c>
      <c r="K82" s="30">
        <v>125</v>
      </c>
      <c r="L82" s="29">
        <f t="shared" si="10"/>
        <v>1602.5</v>
      </c>
      <c r="M82" s="31">
        <f t="shared" ref="M82:M90" si="11">+G82-L82</f>
        <v>23397.5</v>
      </c>
    </row>
    <row r="83" spans="1:13" s="23" customFormat="1" ht="18.75" x14ac:dyDescent="0.3">
      <c r="A83" s="24" t="s">
        <v>100</v>
      </c>
      <c r="B83" s="25" t="s">
        <v>26</v>
      </c>
      <c r="C83" s="34" t="s">
        <v>99</v>
      </c>
      <c r="D83" s="34" t="s">
        <v>33</v>
      </c>
      <c r="E83" s="29">
        <v>25000</v>
      </c>
      <c r="F83" s="35">
        <v>0</v>
      </c>
      <c r="G83" s="29">
        <v>25000</v>
      </c>
      <c r="H83" s="29">
        <v>717.5</v>
      </c>
      <c r="I83" s="35">
        <v>0</v>
      </c>
      <c r="J83" s="30">
        <v>760</v>
      </c>
      <c r="K83" s="30">
        <v>165</v>
      </c>
      <c r="L83" s="29">
        <f t="shared" si="10"/>
        <v>1642.5</v>
      </c>
      <c r="M83" s="31">
        <f t="shared" si="11"/>
        <v>23357.5</v>
      </c>
    </row>
    <row r="84" spans="1:13" s="23" customFormat="1" ht="18.75" x14ac:dyDescent="0.3">
      <c r="A84" s="32" t="s">
        <v>101</v>
      </c>
      <c r="B84" s="25" t="s">
        <v>26</v>
      </c>
      <c r="C84" s="34" t="s">
        <v>99</v>
      </c>
      <c r="D84" s="34" t="s">
        <v>33</v>
      </c>
      <c r="E84" s="29">
        <v>25000</v>
      </c>
      <c r="F84" s="27">
        <v>0</v>
      </c>
      <c r="G84" s="31">
        <v>25000</v>
      </c>
      <c r="H84" s="29">
        <v>717.5</v>
      </c>
      <c r="I84" s="35">
        <v>0</v>
      </c>
      <c r="J84" s="30">
        <v>760</v>
      </c>
      <c r="K84" s="30">
        <v>2296.6999999999998</v>
      </c>
      <c r="L84" s="29">
        <f t="shared" si="10"/>
        <v>3774.2</v>
      </c>
      <c r="M84" s="31">
        <f t="shared" si="11"/>
        <v>21225.8</v>
      </c>
    </row>
    <row r="85" spans="1:13" s="23" customFormat="1" ht="18.75" x14ac:dyDescent="0.3">
      <c r="A85" s="32" t="s">
        <v>102</v>
      </c>
      <c r="B85" s="25" t="s">
        <v>26</v>
      </c>
      <c r="C85" s="34" t="s">
        <v>99</v>
      </c>
      <c r="D85" s="34" t="s">
        <v>33</v>
      </c>
      <c r="E85" s="29">
        <v>25000</v>
      </c>
      <c r="F85" s="27">
        <v>0</v>
      </c>
      <c r="G85" s="31">
        <v>25000</v>
      </c>
      <c r="H85" s="29">
        <v>717.5</v>
      </c>
      <c r="I85" s="35">
        <v>0</v>
      </c>
      <c r="J85" s="30">
        <v>760</v>
      </c>
      <c r="K85" s="30">
        <v>1025</v>
      </c>
      <c r="L85" s="29">
        <f t="shared" si="10"/>
        <v>2502.5</v>
      </c>
      <c r="M85" s="31">
        <f t="shared" si="11"/>
        <v>22497.5</v>
      </c>
    </row>
    <row r="86" spans="1:13" s="23" customFormat="1" ht="18.75" x14ac:dyDescent="0.3">
      <c r="A86" s="24" t="s">
        <v>103</v>
      </c>
      <c r="B86" s="44" t="s">
        <v>26</v>
      </c>
      <c r="C86" s="34" t="s">
        <v>99</v>
      </c>
      <c r="D86" s="34" t="s">
        <v>33</v>
      </c>
      <c r="E86" s="29">
        <v>25000</v>
      </c>
      <c r="F86" s="35">
        <v>0</v>
      </c>
      <c r="G86" s="29">
        <v>25000</v>
      </c>
      <c r="H86" s="29">
        <v>717.5</v>
      </c>
      <c r="I86" s="35">
        <v>0</v>
      </c>
      <c r="J86" s="30">
        <v>760</v>
      </c>
      <c r="K86" s="30">
        <v>25</v>
      </c>
      <c r="L86" s="29">
        <f t="shared" si="10"/>
        <v>1502.5</v>
      </c>
      <c r="M86" s="31">
        <f t="shared" si="11"/>
        <v>23497.5</v>
      </c>
    </row>
    <row r="87" spans="1:13" s="23" customFormat="1" ht="18.75" x14ac:dyDescent="0.3">
      <c r="A87" s="24" t="s">
        <v>104</v>
      </c>
      <c r="B87" s="44" t="s">
        <v>26</v>
      </c>
      <c r="C87" s="34" t="s">
        <v>99</v>
      </c>
      <c r="D87" s="34" t="s">
        <v>33</v>
      </c>
      <c r="E87" s="29">
        <v>25000</v>
      </c>
      <c r="F87" s="35">
        <v>0</v>
      </c>
      <c r="G87" s="29">
        <v>25000</v>
      </c>
      <c r="H87" s="29">
        <v>717.5</v>
      </c>
      <c r="I87" s="35">
        <v>0</v>
      </c>
      <c r="J87" s="30">
        <v>760</v>
      </c>
      <c r="K87" s="30">
        <v>25</v>
      </c>
      <c r="L87" s="29">
        <f t="shared" si="10"/>
        <v>1502.5</v>
      </c>
      <c r="M87" s="31">
        <f t="shared" si="11"/>
        <v>23497.5</v>
      </c>
    </row>
    <row r="88" spans="1:13" s="23" customFormat="1" ht="18.75" x14ac:dyDescent="0.3">
      <c r="A88" s="24" t="s">
        <v>105</v>
      </c>
      <c r="B88" s="25" t="s">
        <v>26</v>
      </c>
      <c r="C88" s="34" t="s">
        <v>99</v>
      </c>
      <c r="D88" s="34" t="s">
        <v>33</v>
      </c>
      <c r="E88" s="29">
        <v>25000</v>
      </c>
      <c r="F88" s="35">
        <v>0</v>
      </c>
      <c r="G88" s="29">
        <v>25000</v>
      </c>
      <c r="H88" s="29">
        <v>717.5</v>
      </c>
      <c r="I88" s="35">
        <v>0</v>
      </c>
      <c r="J88" s="30">
        <v>760</v>
      </c>
      <c r="K88" s="30">
        <v>25</v>
      </c>
      <c r="L88" s="29">
        <f t="shared" si="10"/>
        <v>1502.5</v>
      </c>
      <c r="M88" s="31">
        <f t="shared" si="11"/>
        <v>23497.5</v>
      </c>
    </row>
    <row r="89" spans="1:13" s="55" customFormat="1" ht="19.5" customHeight="1" x14ac:dyDescent="0.3">
      <c r="A89" s="72" t="s">
        <v>106</v>
      </c>
      <c r="B89" s="51" t="s">
        <v>26</v>
      </c>
      <c r="C89" s="53" t="s">
        <v>99</v>
      </c>
      <c r="D89" s="53" t="s">
        <v>33</v>
      </c>
      <c r="E89" s="30">
        <v>25000</v>
      </c>
      <c r="F89" s="54">
        <v>0</v>
      </c>
      <c r="G89" s="30">
        <v>25000</v>
      </c>
      <c r="H89" s="30">
        <v>717.5</v>
      </c>
      <c r="I89" s="54">
        <v>0</v>
      </c>
      <c r="J89" s="30">
        <v>760</v>
      </c>
      <c r="K89" s="30">
        <v>5079.66</v>
      </c>
      <c r="L89" s="30">
        <f>+H89+I89+J89+K89</f>
        <v>6557.16</v>
      </c>
      <c r="M89" s="30">
        <f t="shared" si="11"/>
        <v>18442.84</v>
      </c>
    </row>
    <row r="90" spans="1:13" s="55" customFormat="1" ht="19.5" customHeight="1" x14ac:dyDescent="0.3">
      <c r="A90" s="72" t="s">
        <v>107</v>
      </c>
      <c r="B90" s="51" t="s">
        <v>26</v>
      </c>
      <c r="C90" s="53" t="s">
        <v>99</v>
      </c>
      <c r="D90" s="53" t="s">
        <v>33</v>
      </c>
      <c r="E90" s="30">
        <v>25000</v>
      </c>
      <c r="F90" s="54">
        <v>0</v>
      </c>
      <c r="G90" s="30">
        <v>25000</v>
      </c>
      <c r="H90" s="30">
        <v>717.5</v>
      </c>
      <c r="I90" s="54">
        <v>0</v>
      </c>
      <c r="J90" s="30">
        <v>760</v>
      </c>
      <c r="K90" s="30">
        <v>25</v>
      </c>
      <c r="L90" s="30">
        <f>+H90+I90+J90+K90</f>
        <v>1502.5</v>
      </c>
      <c r="M90" s="30">
        <f t="shared" si="11"/>
        <v>23497.5</v>
      </c>
    </row>
    <row r="91" spans="1:13" s="23" customFormat="1" ht="18.75" x14ac:dyDescent="0.3">
      <c r="A91" s="36" t="s">
        <v>108</v>
      </c>
      <c r="B91" s="25"/>
      <c r="C91" s="37">
        <v>10</v>
      </c>
      <c r="D91" s="37"/>
      <c r="E91" s="38">
        <f>SUM(E81:E90)</f>
        <v>268500</v>
      </c>
      <c r="F91" s="45">
        <v>0</v>
      </c>
      <c r="G91" s="38">
        <f t="shared" ref="G91:M91" si="12">SUM(G81:G90)</f>
        <v>268500</v>
      </c>
      <c r="H91" s="38">
        <f t="shared" si="12"/>
        <v>7705.95</v>
      </c>
      <c r="I91" s="38">
        <f t="shared" si="12"/>
        <v>936.62</v>
      </c>
      <c r="J91" s="41">
        <f t="shared" si="12"/>
        <v>8162.4</v>
      </c>
      <c r="K91" s="41">
        <f t="shared" si="12"/>
        <v>10076.36</v>
      </c>
      <c r="L91" s="38">
        <f t="shared" si="12"/>
        <v>26881.329999999998</v>
      </c>
      <c r="M91" s="38">
        <f t="shared" si="12"/>
        <v>241618.67</v>
      </c>
    </row>
    <row r="92" spans="1:13" s="23" customFormat="1" ht="18.75" x14ac:dyDescent="0.3">
      <c r="A92" s="32"/>
      <c r="B92" s="25"/>
      <c r="C92" s="42"/>
      <c r="D92" s="42"/>
      <c r="E92" s="29"/>
      <c r="F92" s="27"/>
      <c r="G92" s="31"/>
      <c r="H92" s="29"/>
      <c r="I92" s="29"/>
      <c r="J92" s="30"/>
      <c r="K92" s="30"/>
      <c r="L92" s="29"/>
      <c r="M92" s="31"/>
    </row>
    <row r="93" spans="1:13" s="23" customFormat="1" ht="18.75" x14ac:dyDescent="0.3">
      <c r="A93" s="36" t="s">
        <v>109</v>
      </c>
      <c r="B93" s="25"/>
      <c r="C93" s="34"/>
      <c r="D93" s="34"/>
      <c r="E93" s="29"/>
      <c r="F93" s="39"/>
      <c r="G93" s="31"/>
      <c r="H93" s="29"/>
      <c r="I93" s="29"/>
      <c r="J93" s="30"/>
      <c r="K93" s="30"/>
      <c r="L93" s="29"/>
      <c r="M93" s="31"/>
    </row>
    <row r="94" spans="1:13" s="23" customFormat="1" ht="18.75" x14ac:dyDescent="0.3">
      <c r="A94" s="24" t="s">
        <v>110</v>
      </c>
      <c r="B94" s="25" t="s">
        <v>26</v>
      </c>
      <c r="C94" s="34" t="s">
        <v>111</v>
      </c>
      <c r="D94" s="34" t="s">
        <v>38</v>
      </c>
      <c r="E94" s="29">
        <v>55000</v>
      </c>
      <c r="F94" s="27">
        <v>0</v>
      </c>
      <c r="G94" s="31">
        <v>55000</v>
      </c>
      <c r="H94" s="29">
        <v>1578.5</v>
      </c>
      <c r="I94" s="26">
        <v>2559.6799999999998</v>
      </c>
      <c r="J94" s="30">
        <v>1672</v>
      </c>
      <c r="K94" s="30">
        <v>25</v>
      </c>
      <c r="L94" s="29">
        <f>+H94+I94+J94+K94</f>
        <v>5835.18</v>
      </c>
      <c r="M94" s="31">
        <f>+G94-L94</f>
        <v>49164.82</v>
      </c>
    </row>
    <row r="95" spans="1:13" s="55" customFormat="1" ht="18.75" x14ac:dyDescent="0.3">
      <c r="A95" s="72" t="s">
        <v>112</v>
      </c>
      <c r="B95" s="51" t="s">
        <v>26</v>
      </c>
      <c r="C95" s="53" t="s">
        <v>40</v>
      </c>
      <c r="D95" s="53" t="s">
        <v>49</v>
      </c>
      <c r="E95" s="30">
        <v>43500</v>
      </c>
      <c r="F95" s="54">
        <v>0</v>
      </c>
      <c r="G95" s="30">
        <v>43500</v>
      </c>
      <c r="H95" s="30">
        <v>1248.45</v>
      </c>
      <c r="I95" s="54">
        <v>936.62</v>
      </c>
      <c r="J95" s="30">
        <v>1322.4</v>
      </c>
      <c r="K95" s="30">
        <v>25</v>
      </c>
      <c r="L95" s="30">
        <f>SUM(H95:K95)</f>
        <v>3532.4700000000003</v>
      </c>
      <c r="M95" s="30">
        <f>+G95-L95</f>
        <v>39967.53</v>
      </c>
    </row>
    <row r="96" spans="1:13" s="23" customFormat="1" ht="18.75" x14ac:dyDescent="0.3">
      <c r="A96" s="36" t="s">
        <v>53</v>
      </c>
      <c r="B96" s="25"/>
      <c r="C96" s="37">
        <v>2</v>
      </c>
      <c r="D96" s="37"/>
      <c r="E96" s="38">
        <f>SUM(E94:E95)</f>
        <v>98500</v>
      </c>
      <c r="F96" s="68">
        <v>0</v>
      </c>
      <c r="G96" s="38">
        <f t="shared" ref="G96:M96" si="13">SUM(G94:G95)</f>
        <v>98500</v>
      </c>
      <c r="H96" s="38">
        <f t="shared" si="13"/>
        <v>2826.95</v>
      </c>
      <c r="I96" s="38">
        <f t="shared" si="13"/>
        <v>3496.2999999999997</v>
      </c>
      <c r="J96" s="41">
        <f t="shared" si="13"/>
        <v>2994.4</v>
      </c>
      <c r="K96" s="38">
        <f t="shared" si="13"/>
        <v>50</v>
      </c>
      <c r="L96" s="38">
        <f t="shared" si="13"/>
        <v>9367.6500000000015</v>
      </c>
      <c r="M96" s="38">
        <f t="shared" si="13"/>
        <v>89132.35</v>
      </c>
    </row>
    <row r="97" spans="1:13" s="23" customFormat="1" ht="18.75" x14ac:dyDescent="0.3">
      <c r="A97" s="32"/>
      <c r="B97" s="25"/>
      <c r="C97" s="34"/>
      <c r="D97" s="34"/>
      <c r="E97" s="29"/>
      <c r="F97" s="27"/>
      <c r="G97" s="31"/>
      <c r="H97" s="29"/>
      <c r="I97" s="29"/>
      <c r="J97" s="30"/>
      <c r="K97" s="30"/>
      <c r="L97" s="29"/>
      <c r="M97" s="31"/>
    </row>
    <row r="98" spans="1:13" s="23" customFormat="1" ht="18.75" x14ac:dyDescent="0.3">
      <c r="A98" s="73" t="s">
        <v>113</v>
      </c>
      <c r="B98" s="25"/>
      <c r="C98" s="34"/>
      <c r="D98" s="34"/>
      <c r="E98" s="29"/>
      <c r="F98" s="27"/>
      <c r="G98" s="31"/>
      <c r="H98" s="29"/>
      <c r="I98" s="29"/>
      <c r="J98" s="30"/>
      <c r="K98" s="30"/>
      <c r="L98" s="29"/>
      <c r="M98" s="31"/>
    </row>
    <row r="99" spans="1:13" s="55" customFormat="1" ht="18.75" x14ac:dyDescent="0.3">
      <c r="A99" s="72" t="s">
        <v>114</v>
      </c>
      <c r="B99" s="74" t="s">
        <v>26</v>
      </c>
      <c r="C99" s="53" t="s">
        <v>40</v>
      </c>
      <c r="D99" s="53" t="s">
        <v>33</v>
      </c>
      <c r="E99" s="30">
        <v>36000</v>
      </c>
      <c r="F99" s="54">
        <v>0</v>
      </c>
      <c r="G99" s="30">
        <v>36000</v>
      </c>
      <c r="H99" s="30">
        <v>1033.2</v>
      </c>
      <c r="I99" s="54">
        <v>0</v>
      </c>
      <c r="J99" s="30">
        <v>1094.4000000000001</v>
      </c>
      <c r="K99" s="30">
        <v>25</v>
      </c>
      <c r="L99" s="30">
        <f>+H99+I99+J99+K99</f>
        <v>2152.6000000000004</v>
      </c>
      <c r="M99" s="30">
        <f>+G99-L99</f>
        <v>33847.4</v>
      </c>
    </row>
    <row r="100" spans="1:13" s="23" customFormat="1" ht="18.75" x14ac:dyDescent="0.3">
      <c r="A100" s="36" t="s">
        <v>108</v>
      </c>
      <c r="B100" s="25"/>
      <c r="C100" s="37">
        <v>1</v>
      </c>
      <c r="D100" s="34"/>
      <c r="E100" s="41">
        <v>36000</v>
      </c>
      <c r="F100" s="68">
        <v>0</v>
      </c>
      <c r="G100" s="41">
        <v>36000</v>
      </c>
      <c r="H100" s="41">
        <v>1033.2</v>
      </c>
      <c r="I100" s="68">
        <v>0</v>
      </c>
      <c r="J100" s="41">
        <v>1094.4000000000001</v>
      </c>
      <c r="K100" s="41">
        <v>25</v>
      </c>
      <c r="L100" s="41">
        <f>+H100+I100+J100+K100</f>
        <v>2152.6000000000004</v>
      </c>
      <c r="M100" s="41">
        <f>+G100-L100</f>
        <v>33847.4</v>
      </c>
    </row>
    <row r="101" spans="1:13" s="23" customFormat="1" ht="18.75" x14ac:dyDescent="0.3">
      <c r="A101" s="32"/>
      <c r="B101" s="25"/>
      <c r="C101" s="34"/>
      <c r="D101" s="34"/>
      <c r="E101" s="29"/>
      <c r="F101" s="27"/>
      <c r="G101" s="31"/>
      <c r="H101" s="29"/>
      <c r="I101" s="29"/>
      <c r="J101" s="30"/>
      <c r="K101" s="30"/>
      <c r="L101" s="29"/>
      <c r="M101" s="31"/>
    </row>
    <row r="102" spans="1:13" s="23" customFormat="1" ht="18.75" x14ac:dyDescent="0.3">
      <c r="A102" s="36" t="s">
        <v>115</v>
      </c>
      <c r="B102" s="25"/>
      <c r="C102" s="34"/>
      <c r="D102" s="34"/>
      <c r="E102" s="29"/>
      <c r="F102" s="27"/>
      <c r="G102" s="31"/>
      <c r="H102" s="29"/>
      <c r="I102" s="29"/>
      <c r="J102" s="30"/>
      <c r="K102" s="30"/>
      <c r="L102" s="29"/>
      <c r="M102" s="31"/>
    </row>
    <row r="103" spans="1:13" s="23" customFormat="1" ht="18.75" x14ac:dyDescent="0.3">
      <c r="A103" s="24" t="s">
        <v>116</v>
      </c>
      <c r="B103" s="25" t="s">
        <v>22</v>
      </c>
      <c r="C103" s="34" t="s">
        <v>117</v>
      </c>
      <c r="D103" s="34" t="s">
        <v>38</v>
      </c>
      <c r="E103" s="29">
        <v>55000</v>
      </c>
      <c r="F103" s="35">
        <v>0</v>
      </c>
      <c r="G103" s="29">
        <v>55000</v>
      </c>
      <c r="H103" s="29">
        <v>1578.5</v>
      </c>
      <c r="I103" s="29">
        <v>2559.6799999999998</v>
      </c>
      <c r="J103" s="30">
        <v>1672</v>
      </c>
      <c r="K103" s="30">
        <v>2568.4</v>
      </c>
      <c r="L103" s="29">
        <f>+H103+I103+J103+K103</f>
        <v>8378.58</v>
      </c>
      <c r="M103" s="31">
        <f>+G103-L103</f>
        <v>46621.42</v>
      </c>
    </row>
    <row r="104" spans="1:13" s="23" customFormat="1" ht="18.75" x14ac:dyDescent="0.3">
      <c r="A104" s="24" t="s">
        <v>118</v>
      </c>
      <c r="B104" s="44" t="s">
        <v>22</v>
      </c>
      <c r="C104" s="34" t="s">
        <v>40</v>
      </c>
      <c r="D104" s="34" t="s">
        <v>49</v>
      </c>
      <c r="E104" s="29">
        <v>43500</v>
      </c>
      <c r="F104" s="35">
        <v>0</v>
      </c>
      <c r="G104" s="29">
        <v>43500</v>
      </c>
      <c r="H104" s="29">
        <v>1248.45</v>
      </c>
      <c r="I104" s="35">
        <v>936.62</v>
      </c>
      <c r="J104" s="30">
        <v>1322.4</v>
      </c>
      <c r="K104" s="30">
        <v>1296.7</v>
      </c>
      <c r="L104" s="29">
        <f>+H104+I104+J104+K104</f>
        <v>4804.17</v>
      </c>
      <c r="M104" s="31">
        <f>+G104-L104</f>
        <v>38695.83</v>
      </c>
    </row>
    <row r="105" spans="1:13" s="23" customFormat="1" ht="18.75" x14ac:dyDescent="0.3">
      <c r="A105" s="36" t="s">
        <v>53</v>
      </c>
      <c r="B105" s="25"/>
      <c r="C105" s="37">
        <v>2</v>
      </c>
      <c r="D105" s="37"/>
      <c r="E105" s="38">
        <f>SUM(E103:E104)</f>
        <v>98500</v>
      </c>
      <c r="F105" s="27">
        <v>0</v>
      </c>
      <c r="G105" s="38">
        <f t="shared" ref="G105:M105" si="14">SUM(G103:G104)</f>
        <v>98500</v>
      </c>
      <c r="H105" s="38">
        <f t="shared" si="14"/>
        <v>2826.95</v>
      </c>
      <c r="I105" s="38">
        <f t="shared" si="14"/>
        <v>3496.2999999999997</v>
      </c>
      <c r="J105" s="41">
        <f t="shared" si="14"/>
        <v>2994.4</v>
      </c>
      <c r="K105" s="41">
        <f>SUM(K103:K104)</f>
        <v>3865.1000000000004</v>
      </c>
      <c r="L105" s="38">
        <f t="shared" si="14"/>
        <v>13182.75</v>
      </c>
      <c r="M105" s="38">
        <f t="shared" si="14"/>
        <v>85317.25</v>
      </c>
    </row>
    <row r="106" spans="1:13" s="23" customFormat="1" ht="18.75" x14ac:dyDescent="0.3">
      <c r="A106" s="32"/>
      <c r="B106" s="25"/>
      <c r="C106" s="34"/>
      <c r="D106" s="34"/>
      <c r="E106" s="29"/>
      <c r="F106" s="27"/>
      <c r="G106" s="31"/>
      <c r="H106" s="29"/>
      <c r="I106" s="29"/>
      <c r="J106" s="30"/>
      <c r="K106" s="30"/>
      <c r="L106" s="29"/>
      <c r="M106" s="31"/>
    </row>
    <row r="107" spans="1:13" s="23" customFormat="1" ht="18.75" x14ac:dyDescent="0.3">
      <c r="A107" s="36" t="s">
        <v>119</v>
      </c>
      <c r="B107" s="25"/>
      <c r="C107" s="42"/>
      <c r="D107" s="42"/>
      <c r="E107" s="38"/>
      <c r="F107" s="39"/>
      <c r="G107" s="40"/>
      <c r="H107" s="38"/>
      <c r="I107" s="38"/>
      <c r="J107" s="41"/>
      <c r="K107" s="41"/>
      <c r="L107" s="38"/>
      <c r="M107" s="40"/>
    </row>
    <row r="108" spans="1:13" s="23" customFormat="1" ht="18.75" x14ac:dyDescent="0.3">
      <c r="A108" s="24" t="s">
        <v>120</v>
      </c>
      <c r="B108" s="44" t="s">
        <v>26</v>
      </c>
      <c r="C108" s="34" t="s">
        <v>121</v>
      </c>
      <c r="D108" s="34" t="s">
        <v>38</v>
      </c>
      <c r="E108" s="29">
        <v>70000</v>
      </c>
      <c r="F108" s="35">
        <v>0</v>
      </c>
      <c r="G108" s="29">
        <v>70000</v>
      </c>
      <c r="H108" s="29">
        <v>2009</v>
      </c>
      <c r="I108" s="29">
        <v>5368.48</v>
      </c>
      <c r="J108" s="30">
        <v>2128</v>
      </c>
      <c r="K108" s="30">
        <v>25</v>
      </c>
      <c r="L108" s="29">
        <f>+H108+I108+J108+K108</f>
        <v>9530.48</v>
      </c>
      <c r="M108" s="29">
        <f>+G108-L108</f>
        <v>60469.520000000004</v>
      </c>
    </row>
    <row r="109" spans="1:13" s="23" customFormat="1" ht="18.75" x14ac:dyDescent="0.3">
      <c r="A109" s="24" t="s">
        <v>122</v>
      </c>
      <c r="B109" s="44" t="s">
        <v>26</v>
      </c>
      <c r="C109" s="34" t="s">
        <v>121</v>
      </c>
      <c r="D109" s="34" t="s">
        <v>38</v>
      </c>
      <c r="E109" s="29">
        <v>70000</v>
      </c>
      <c r="F109" s="35">
        <v>0</v>
      </c>
      <c r="G109" s="29">
        <v>70000</v>
      </c>
      <c r="H109" s="29">
        <v>2009</v>
      </c>
      <c r="I109" s="35">
        <v>0</v>
      </c>
      <c r="J109" s="30">
        <v>2128</v>
      </c>
      <c r="K109" s="30">
        <v>3964.56</v>
      </c>
      <c r="L109" s="29">
        <f>SUM(H109:K109)</f>
        <v>8101.5599999999995</v>
      </c>
      <c r="M109" s="29">
        <f>+G109-L109</f>
        <v>61898.44</v>
      </c>
    </row>
    <row r="110" spans="1:13" s="23" customFormat="1" ht="18.75" x14ac:dyDescent="0.3">
      <c r="A110" s="36" t="s">
        <v>53</v>
      </c>
      <c r="B110" s="25"/>
      <c r="C110" s="37">
        <v>2</v>
      </c>
      <c r="D110" s="37"/>
      <c r="E110" s="38">
        <f>SUM(E108:E109)</f>
        <v>140000</v>
      </c>
      <c r="F110" s="45">
        <v>0</v>
      </c>
      <c r="G110" s="38">
        <f t="shared" ref="G110:M110" si="15">SUM(G108:G109)</f>
        <v>140000</v>
      </c>
      <c r="H110" s="38">
        <f t="shared" si="15"/>
        <v>4018</v>
      </c>
      <c r="I110" s="38">
        <f t="shared" si="15"/>
        <v>5368.48</v>
      </c>
      <c r="J110" s="41">
        <f t="shared" si="15"/>
        <v>4256</v>
      </c>
      <c r="K110" s="41">
        <f t="shared" si="15"/>
        <v>3989.56</v>
      </c>
      <c r="L110" s="38">
        <f t="shared" si="15"/>
        <v>17632.04</v>
      </c>
      <c r="M110" s="38">
        <f t="shared" si="15"/>
        <v>122367.96</v>
      </c>
    </row>
    <row r="111" spans="1:13" s="23" customFormat="1" ht="18.75" x14ac:dyDescent="0.3">
      <c r="A111" s="36"/>
      <c r="B111" s="25"/>
      <c r="C111" s="37"/>
      <c r="D111" s="37"/>
      <c r="E111" s="38"/>
      <c r="F111" s="39"/>
      <c r="G111" s="40"/>
      <c r="H111" s="38"/>
      <c r="I111" s="38"/>
      <c r="J111" s="41"/>
      <c r="K111" s="41"/>
      <c r="L111" s="38"/>
      <c r="M111" s="40"/>
    </row>
    <row r="112" spans="1:13" s="23" customFormat="1" ht="38.25" customHeight="1" x14ac:dyDescent="0.3">
      <c r="A112" s="75" t="s">
        <v>123</v>
      </c>
      <c r="B112" s="25"/>
      <c r="C112" s="37"/>
      <c r="D112" s="37"/>
      <c r="E112" s="38"/>
      <c r="F112" s="39"/>
      <c r="G112" s="40"/>
      <c r="H112" s="38"/>
      <c r="I112" s="38"/>
      <c r="J112" s="41"/>
      <c r="K112" s="41"/>
      <c r="L112" s="38"/>
      <c r="M112" s="40"/>
    </row>
    <row r="113" spans="1:13" s="55" customFormat="1" ht="18.75" x14ac:dyDescent="0.3">
      <c r="A113" s="72" t="s">
        <v>124</v>
      </c>
      <c r="B113" s="51" t="s">
        <v>26</v>
      </c>
      <c r="C113" s="53" t="s">
        <v>125</v>
      </c>
      <c r="D113" s="53" t="s">
        <v>38</v>
      </c>
      <c r="E113" s="30">
        <v>80000</v>
      </c>
      <c r="F113" s="54">
        <v>0</v>
      </c>
      <c r="G113" s="30">
        <v>80000</v>
      </c>
      <c r="H113" s="29">
        <v>2296</v>
      </c>
      <c r="I113" s="29">
        <v>7400.87</v>
      </c>
      <c r="J113" s="30">
        <v>2432</v>
      </c>
      <c r="K113" s="30">
        <v>2134</v>
      </c>
      <c r="L113" s="29">
        <f>SUM(H113:K113)</f>
        <v>14262.869999999999</v>
      </c>
      <c r="M113" s="30">
        <f>+E113-L113</f>
        <v>65737.13</v>
      </c>
    </row>
    <row r="114" spans="1:13" s="55" customFormat="1" ht="18.75" x14ac:dyDescent="0.3">
      <c r="A114" s="72" t="s">
        <v>126</v>
      </c>
      <c r="B114" s="51" t="s">
        <v>26</v>
      </c>
      <c r="C114" s="53" t="s">
        <v>40</v>
      </c>
      <c r="D114" s="53" t="s">
        <v>41</v>
      </c>
      <c r="E114" s="30">
        <v>43500</v>
      </c>
      <c r="F114" s="54">
        <v>0</v>
      </c>
      <c r="G114" s="30">
        <v>43500</v>
      </c>
      <c r="H114" s="30">
        <v>1248.45</v>
      </c>
      <c r="I114" s="54">
        <v>648.66</v>
      </c>
      <c r="J114" s="30">
        <v>1322.4</v>
      </c>
      <c r="K114" s="30">
        <v>1944.78</v>
      </c>
      <c r="L114" s="30">
        <f>SUM(H114:K114)</f>
        <v>5164.29</v>
      </c>
      <c r="M114" s="30">
        <f>+G114-L114</f>
        <v>38335.71</v>
      </c>
    </row>
    <row r="115" spans="1:13" s="23" customFormat="1" ht="18.75" x14ac:dyDescent="0.3">
      <c r="A115" s="24" t="s">
        <v>127</v>
      </c>
      <c r="B115" s="25" t="s">
        <v>26</v>
      </c>
      <c r="C115" s="34" t="s">
        <v>40</v>
      </c>
      <c r="D115" s="34" t="s">
        <v>41</v>
      </c>
      <c r="E115" s="29">
        <v>43500</v>
      </c>
      <c r="F115" s="35">
        <v>0</v>
      </c>
      <c r="G115" s="29">
        <v>43500</v>
      </c>
      <c r="H115" s="29">
        <v>1248.45</v>
      </c>
      <c r="I115" s="35">
        <v>936.62</v>
      </c>
      <c r="J115" s="30">
        <v>1322.4</v>
      </c>
      <c r="K115" s="30">
        <v>25</v>
      </c>
      <c r="L115" s="29">
        <f>SUM(H115:K115)</f>
        <v>3532.4700000000003</v>
      </c>
      <c r="M115" s="29">
        <f>+G115-L115</f>
        <v>39967.53</v>
      </c>
    </row>
    <row r="116" spans="1:13" s="23" customFormat="1" ht="18.75" x14ac:dyDescent="0.3">
      <c r="A116" s="36" t="s">
        <v>53</v>
      </c>
      <c r="B116" s="25"/>
      <c r="C116" s="37">
        <v>3</v>
      </c>
      <c r="D116" s="37"/>
      <c r="E116" s="38">
        <f>SUM(E113:E115)</f>
        <v>167000</v>
      </c>
      <c r="F116" s="45">
        <v>0</v>
      </c>
      <c r="G116" s="38">
        <f t="shared" ref="G116:M116" si="16">SUM(G113:G115)</f>
        <v>167000</v>
      </c>
      <c r="H116" s="38">
        <f t="shared" si="16"/>
        <v>4792.8999999999996</v>
      </c>
      <c r="I116" s="38">
        <f t="shared" si="16"/>
        <v>8986.15</v>
      </c>
      <c r="J116" s="41">
        <f t="shared" si="16"/>
        <v>5076.8</v>
      </c>
      <c r="K116" s="41">
        <f>SUM(K113:K115)</f>
        <v>4103.78</v>
      </c>
      <c r="L116" s="38">
        <f>SUM(L113:L115)</f>
        <v>22959.63</v>
      </c>
      <c r="M116" s="38">
        <f t="shared" si="16"/>
        <v>144040.37</v>
      </c>
    </row>
    <row r="117" spans="1:13" s="23" customFormat="1" ht="18.75" x14ac:dyDescent="0.3">
      <c r="A117" s="36"/>
      <c r="B117" s="25"/>
      <c r="C117" s="37"/>
      <c r="D117" s="37"/>
      <c r="E117" s="38"/>
      <c r="F117" s="39"/>
      <c r="G117" s="40"/>
      <c r="H117" s="38"/>
      <c r="I117" s="38"/>
      <c r="J117" s="41"/>
      <c r="K117" s="41"/>
      <c r="L117" s="38"/>
      <c r="M117" s="40"/>
    </row>
    <row r="118" spans="1:13" s="23" customFormat="1" ht="18.75" x14ac:dyDescent="0.3">
      <c r="A118" s="36" t="s">
        <v>128</v>
      </c>
      <c r="B118" s="25"/>
      <c r="C118" s="42"/>
      <c r="D118" s="42"/>
      <c r="E118" s="38"/>
      <c r="F118" s="39"/>
      <c r="G118" s="40"/>
      <c r="H118" s="38"/>
      <c r="I118" s="38"/>
      <c r="J118" s="41"/>
      <c r="K118" s="41"/>
      <c r="L118" s="38"/>
      <c r="M118" s="40"/>
    </row>
    <row r="119" spans="1:13" s="23" customFormat="1" ht="18.75" x14ac:dyDescent="0.3">
      <c r="A119" s="32" t="s">
        <v>129</v>
      </c>
      <c r="B119" s="25" t="s">
        <v>22</v>
      </c>
      <c r="C119" s="34" t="s">
        <v>130</v>
      </c>
      <c r="D119" s="34" t="s">
        <v>38</v>
      </c>
      <c r="E119" s="29">
        <v>80000</v>
      </c>
      <c r="F119" s="27">
        <v>0</v>
      </c>
      <c r="G119" s="31">
        <v>80000</v>
      </c>
      <c r="H119" s="29">
        <v>2296</v>
      </c>
      <c r="I119" s="29">
        <v>6920.92</v>
      </c>
      <c r="J119" s="30">
        <v>2432</v>
      </c>
      <c r="K119" s="30">
        <v>1944.78</v>
      </c>
      <c r="L119" s="29">
        <f>+H119+I119+J119+K119</f>
        <v>13593.7</v>
      </c>
      <c r="M119" s="31">
        <f>+G119-L119</f>
        <v>66406.3</v>
      </c>
    </row>
    <row r="120" spans="1:13" s="23" customFormat="1" ht="18.75" x14ac:dyDescent="0.3">
      <c r="A120" s="36" t="s">
        <v>53</v>
      </c>
      <c r="B120" s="25"/>
      <c r="C120" s="37">
        <v>1</v>
      </c>
      <c r="D120" s="37"/>
      <c r="E120" s="38">
        <f>SUM(E119:E119)</f>
        <v>80000</v>
      </c>
      <c r="F120" s="27">
        <v>0</v>
      </c>
      <c r="G120" s="40">
        <f t="shared" ref="G120:L120" si="17">SUM(G119:G119)</f>
        <v>80000</v>
      </c>
      <c r="H120" s="38">
        <f t="shared" si="17"/>
        <v>2296</v>
      </c>
      <c r="I120" s="38">
        <f t="shared" si="17"/>
        <v>6920.92</v>
      </c>
      <c r="J120" s="41">
        <f t="shared" si="17"/>
        <v>2432</v>
      </c>
      <c r="K120" s="41">
        <f>SUM(K119:K119)</f>
        <v>1944.78</v>
      </c>
      <c r="L120" s="38">
        <f t="shared" si="17"/>
        <v>13593.7</v>
      </c>
      <c r="M120" s="40">
        <f>SUM(M119:M119)</f>
        <v>66406.3</v>
      </c>
    </row>
    <row r="121" spans="1:13" s="23" customFormat="1" ht="18.75" x14ac:dyDescent="0.3">
      <c r="A121" s="36"/>
      <c r="B121" s="25"/>
      <c r="C121" s="42"/>
      <c r="D121" s="42"/>
      <c r="E121" s="38"/>
      <c r="F121" s="39"/>
      <c r="G121" s="40"/>
      <c r="H121" s="38"/>
      <c r="I121" s="38"/>
      <c r="J121" s="41"/>
      <c r="K121" s="41"/>
      <c r="L121" s="38"/>
      <c r="M121" s="40"/>
    </row>
    <row r="122" spans="1:13" s="23" customFormat="1" ht="22.5" customHeight="1" x14ac:dyDescent="0.3">
      <c r="A122" s="76" t="s">
        <v>131</v>
      </c>
      <c r="B122" s="25"/>
      <c r="C122" s="42"/>
      <c r="D122" s="42"/>
      <c r="E122" s="38"/>
      <c r="F122" s="39"/>
      <c r="G122" s="40"/>
      <c r="H122" s="38"/>
      <c r="I122" s="38"/>
      <c r="J122" s="41"/>
      <c r="K122" s="41"/>
      <c r="L122" s="38"/>
      <c r="M122" s="40"/>
    </row>
    <row r="123" spans="1:13" s="23" customFormat="1" ht="20.25" customHeight="1" x14ac:dyDescent="0.3">
      <c r="A123" s="77" t="s">
        <v>132</v>
      </c>
      <c r="B123" s="25" t="s">
        <v>22</v>
      </c>
      <c r="C123" s="34" t="s">
        <v>133</v>
      </c>
      <c r="D123" s="34" t="s">
        <v>30</v>
      </c>
      <c r="E123" s="29">
        <v>185000</v>
      </c>
      <c r="F123" s="27">
        <v>0</v>
      </c>
      <c r="G123" s="31">
        <v>185000</v>
      </c>
      <c r="H123" s="29">
        <v>5309.5</v>
      </c>
      <c r="I123" s="29">
        <v>32099.49</v>
      </c>
      <c r="J123" s="30">
        <v>5624</v>
      </c>
      <c r="K123" s="30">
        <v>25</v>
      </c>
      <c r="L123" s="29">
        <f>+H123+I123+J123+K123</f>
        <v>43057.990000000005</v>
      </c>
      <c r="M123" s="31">
        <f>+G123-L123</f>
        <v>141942.01</v>
      </c>
    </row>
    <row r="124" spans="1:13" s="23" customFormat="1" ht="18.75" x14ac:dyDescent="0.3">
      <c r="A124" s="24" t="s">
        <v>134</v>
      </c>
      <c r="B124" s="44" t="s">
        <v>22</v>
      </c>
      <c r="C124" s="34" t="s">
        <v>135</v>
      </c>
      <c r="D124" s="34" t="s">
        <v>38</v>
      </c>
      <c r="E124" s="29">
        <v>70000</v>
      </c>
      <c r="F124" s="35">
        <v>0</v>
      </c>
      <c r="G124" s="29">
        <v>70000</v>
      </c>
      <c r="H124" s="29">
        <v>2009</v>
      </c>
      <c r="I124" s="35">
        <v>5368.48</v>
      </c>
      <c r="J124" s="30">
        <v>2128</v>
      </c>
      <c r="K124" s="30">
        <v>125</v>
      </c>
      <c r="L124" s="29">
        <f>+H124+I124+J124+K124</f>
        <v>9630.48</v>
      </c>
      <c r="M124" s="31">
        <f>+G124-L124</f>
        <v>60369.520000000004</v>
      </c>
    </row>
    <row r="125" spans="1:13" s="23" customFormat="1" ht="18.75" x14ac:dyDescent="0.3">
      <c r="A125" s="24" t="s">
        <v>136</v>
      </c>
      <c r="B125" s="44" t="s">
        <v>22</v>
      </c>
      <c r="C125" s="34" t="s">
        <v>137</v>
      </c>
      <c r="D125" s="34" t="s">
        <v>38</v>
      </c>
      <c r="E125" s="29">
        <v>80000</v>
      </c>
      <c r="F125" s="27">
        <v>0</v>
      </c>
      <c r="G125" s="31">
        <v>80000</v>
      </c>
      <c r="H125" s="29">
        <v>2296</v>
      </c>
      <c r="I125" s="78">
        <v>7400.87</v>
      </c>
      <c r="J125" s="30">
        <v>2432</v>
      </c>
      <c r="K125" s="30">
        <v>25</v>
      </c>
      <c r="L125" s="29">
        <f>+H125+I125+J125+K125</f>
        <v>12153.869999999999</v>
      </c>
      <c r="M125" s="31">
        <f>+G125-L125</f>
        <v>67846.13</v>
      </c>
    </row>
    <row r="126" spans="1:13" s="23" customFormat="1" ht="18.75" x14ac:dyDescent="0.3">
      <c r="A126" s="32" t="s">
        <v>138</v>
      </c>
      <c r="B126" s="25" t="s">
        <v>26</v>
      </c>
      <c r="C126" s="69" t="s">
        <v>79</v>
      </c>
      <c r="D126" s="34" t="s">
        <v>49</v>
      </c>
      <c r="E126" s="29">
        <v>31500</v>
      </c>
      <c r="F126" s="35">
        <v>0</v>
      </c>
      <c r="G126" s="31">
        <v>31500</v>
      </c>
      <c r="H126" s="29">
        <v>904.05</v>
      </c>
      <c r="I126" s="35">
        <v>0</v>
      </c>
      <c r="J126" s="30">
        <v>957.6</v>
      </c>
      <c r="K126" s="30">
        <v>25</v>
      </c>
      <c r="L126" s="29">
        <v>1886.65</v>
      </c>
      <c r="M126" s="31">
        <f>+G126-L126</f>
        <v>29613.35</v>
      </c>
    </row>
    <row r="127" spans="1:13" s="23" customFormat="1" ht="18.75" x14ac:dyDescent="0.3">
      <c r="A127" s="32" t="s">
        <v>139</v>
      </c>
      <c r="B127" s="25" t="s">
        <v>140</v>
      </c>
      <c r="C127" s="69" t="s">
        <v>79</v>
      </c>
      <c r="D127" s="34" t="s">
        <v>49</v>
      </c>
      <c r="E127" s="29">
        <v>43500</v>
      </c>
      <c r="F127" s="35">
        <v>0</v>
      </c>
      <c r="G127" s="31">
        <v>43500</v>
      </c>
      <c r="H127" s="29">
        <v>1248.45</v>
      </c>
      <c r="I127" s="35">
        <v>936.62</v>
      </c>
      <c r="J127" s="30">
        <v>1322.4</v>
      </c>
      <c r="K127" s="30">
        <v>25</v>
      </c>
      <c r="L127" s="29">
        <f>+H127+I127+J127+K127</f>
        <v>3532.4700000000003</v>
      </c>
      <c r="M127" s="31">
        <f>+G127-L127</f>
        <v>39967.53</v>
      </c>
    </row>
    <row r="128" spans="1:13" s="23" customFormat="1" ht="18.75" x14ac:dyDescent="0.3">
      <c r="A128" s="36" t="s">
        <v>53</v>
      </c>
      <c r="B128" s="25"/>
      <c r="C128" s="37">
        <v>5</v>
      </c>
      <c r="D128" s="37"/>
      <c r="E128" s="38">
        <f t="shared" ref="E128:M128" si="18">SUM(E123:E127)</f>
        <v>410000</v>
      </c>
      <c r="F128" s="39">
        <f t="shared" si="18"/>
        <v>0</v>
      </c>
      <c r="G128" s="38">
        <f t="shared" si="18"/>
        <v>410000</v>
      </c>
      <c r="H128" s="38">
        <f t="shared" si="18"/>
        <v>11767</v>
      </c>
      <c r="I128" s="38">
        <f t="shared" si="18"/>
        <v>45805.460000000006</v>
      </c>
      <c r="J128" s="41">
        <f t="shared" si="18"/>
        <v>12464</v>
      </c>
      <c r="K128" s="41">
        <f t="shared" si="18"/>
        <v>225</v>
      </c>
      <c r="L128" s="38">
        <f t="shared" si="18"/>
        <v>70261.459999999992</v>
      </c>
      <c r="M128" s="38">
        <f t="shared" si="18"/>
        <v>339738.54000000004</v>
      </c>
    </row>
    <row r="129" spans="1:13" s="23" customFormat="1" ht="18.75" x14ac:dyDescent="0.3">
      <c r="A129" s="36"/>
      <c r="B129" s="25"/>
      <c r="C129" s="37"/>
      <c r="D129" s="37"/>
      <c r="E129" s="38"/>
      <c r="F129" s="39"/>
      <c r="G129" s="38"/>
      <c r="H129" s="38"/>
      <c r="I129" s="38"/>
      <c r="J129" s="41"/>
      <c r="K129" s="41"/>
      <c r="L129" s="38"/>
      <c r="M129" s="38"/>
    </row>
    <row r="130" spans="1:13" s="23" customFormat="1" ht="36" customHeight="1" x14ac:dyDescent="0.3">
      <c r="A130" s="79" t="s">
        <v>141</v>
      </c>
      <c r="B130" s="25"/>
      <c r="C130" s="37"/>
      <c r="D130" s="37"/>
      <c r="E130" s="38"/>
      <c r="F130" s="39"/>
      <c r="G130" s="38"/>
      <c r="H130" s="38"/>
      <c r="I130" s="38"/>
      <c r="J130" s="41"/>
      <c r="K130" s="41"/>
      <c r="L130" s="38"/>
      <c r="M130" s="38"/>
    </row>
    <row r="131" spans="1:13" s="55" customFormat="1" ht="18.75" x14ac:dyDescent="0.3">
      <c r="A131" s="72" t="s">
        <v>142</v>
      </c>
      <c r="B131" s="74" t="s">
        <v>26</v>
      </c>
      <c r="C131" s="53" t="s">
        <v>135</v>
      </c>
      <c r="D131" s="53" t="s">
        <v>38</v>
      </c>
      <c r="E131" s="30">
        <v>80000</v>
      </c>
      <c r="F131" s="54">
        <v>0</v>
      </c>
      <c r="G131" s="30">
        <v>80000</v>
      </c>
      <c r="H131" s="29">
        <v>2296</v>
      </c>
      <c r="I131" s="29">
        <v>6920.92</v>
      </c>
      <c r="J131" s="30">
        <v>2432</v>
      </c>
      <c r="K131" s="30">
        <v>6089.18</v>
      </c>
      <c r="L131" s="29">
        <f>+H131+I131+J131+K131</f>
        <v>17738.099999999999</v>
      </c>
      <c r="M131" s="30">
        <f>+G131-L131</f>
        <v>62261.9</v>
      </c>
    </row>
    <row r="132" spans="1:13" s="23" customFormat="1" ht="18.75" x14ac:dyDescent="0.3">
      <c r="A132" s="36" t="s">
        <v>53</v>
      </c>
      <c r="B132" s="25"/>
      <c r="C132" s="37">
        <v>1</v>
      </c>
      <c r="D132" s="37"/>
      <c r="E132" s="38">
        <f>SUM(E131:E131)</f>
        <v>80000</v>
      </c>
      <c r="F132" s="27">
        <v>0</v>
      </c>
      <c r="G132" s="40">
        <f t="shared" ref="G132:L132" si="19">SUM(G131:G131)</f>
        <v>80000</v>
      </c>
      <c r="H132" s="38">
        <f t="shared" si="19"/>
        <v>2296</v>
      </c>
      <c r="I132" s="38">
        <f t="shared" si="19"/>
        <v>6920.92</v>
      </c>
      <c r="J132" s="41">
        <f t="shared" si="19"/>
        <v>2432</v>
      </c>
      <c r="K132" s="41">
        <f>SUM(K131:K131)</f>
        <v>6089.18</v>
      </c>
      <c r="L132" s="38">
        <f t="shared" si="19"/>
        <v>17738.099999999999</v>
      </c>
      <c r="M132" s="40">
        <f>SUM(M131:M131)</f>
        <v>62261.9</v>
      </c>
    </row>
    <row r="133" spans="1:13" s="23" customFormat="1" ht="18.75" x14ac:dyDescent="0.3">
      <c r="A133" s="36"/>
      <c r="B133" s="25"/>
      <c r="C133" s="37"/>
      <c r="D133" s="37"/>
      <c r="E133" s="38"/>
      <c r="F133" s="27"/>
      <c r="G133" s="40"/>
      <c r="H133" s="38"/>
      <c r="I133" s="38"/>
      <c r="J133" s="41"/>
      <c r="K133" s="41"/>
      <c r="L133" s="38"/>
      <c r="M133" s="40"/>
    </row>
    <row r="134" spans="1:13" s="23" customFormat="1" ht="42" customHeight="1" x14ac:dyDescent="0.3">
      <c r="A134" s="76" t="s">
        <v>143</v>
      </c>
      <c r="B134" s="25"/>
      <c r="C134" s="42"/>
      <c r="D134" s="42"/>
      <c r="E134" s="38"/>
      <c r="F134" s="39"/>
      <c r="G134" s="40"/>
      <c r="H134" s="38"/>
      <c r="I134" s="38"/>
      <c r="J134" s="41"/>
      <c r="K134" s="41"/>
      <c r="L134" s="38"/>
      <c r="M134" s="40"/>
    </row>
    <row r="135" spans="1:13" s="23" customFormat="1" ht="18.75" x14ac:dyDescent="0.3">
      <c r="A135" s="24" t="s">
        <v>144</v>
      </c>
      <c r="B135" s="25" t="s">
        <v>22</v>
      </c>
      <c r="C135" s="34" t="s">
        <v>145</v>
      </c>
      <c r="D135" s="34" t="s">
        <v>38</v>
      </c>
      <c r="E135" s="29">
        <v>50000</v>
      </c>
      <c r="F135" s="27">
        <v>0</v>
      </c>
      <c r="G135" s="31">
        <v>50000</v>
      </c>
      <c r="H135" s="29">
        <v>1435</v>
      </c>
      <c r="I135" s="29">
        <v>1854</v>
      </c>
      <c r="J135" s="30">
        <v>1520</v>
      </c>
      <c r="K135" s="30">
        <v>728</v>
      </c>
      <c r="L135" s="29">
        <f>+H135+I135+J135+K135</f>
        <v>5537</v>
      </c>
      <c r="M135" s="31">
        <f>+G135-L135</f>
        <v>44463</v>
      </c>
    </row>
    <row r="136" spans="1:13" s="23" customFormat="1" ht="18.75" x14ac:dyDescent="0.3">
      <c r="A136" s="36" t="s">
        <v>53</v>
      </c>
      <c r="B136" s="25"/>
      <c r="C136" s="37">
        <v>1</v>
      </c>
      <c r="D136" s="37"/>
      <c r="E136" s="38">
        <f>SUM(E135:E135)</f>
        <v>50000</v>
      </c>
      <c r="F136" s="39">
        <f t="shared" ref="F136:M136" si="20">SUM(F135:F135)</f>
        <v>0</v>
      </c>
      <c r="G136" s="38">
        <f t="shared" si="20"/>
        <v>50000</v>
      </c>
      <c r="H136" s="38">
        <f t="shared" si="20"/>
        <v>1435</v>
      </c>
      <c r="I136" s="38">
        <f t="shared" si="20"/>
        <v>1854</v>
      </c>
      <c r="J136" s="41">
        <f t="shared" si="20"/>
        <v>1520</v>
      </c>
      <c r="K136" s="41">
        <f>SUM(K135:K135)</f>
        <v>728</v>
      </c>
      <c r="L136" s="38">
        <f t="shared" si="20"/>
        <v>5537</v>
      </c>
      <c r="M136" s="38">
        <f t="shared" si="20"/>
        <v>44463</v>
      </c>
    </row>
    <row r="137" spans="1:13" s="23" customFormat="1" ht="18.75" x14ac:dyDescent="0.3">
      <c r="A137" s="32"/>
      <c r="B137" s="25"/>
      <c r="C137" s="34"/>
      <c r="D137" s="34"/>
      <c r="E137" s="29"/>
      <c r="F137" s="27"/>
      <c r="G137" s="31"/>
      <c r="H137" s="29"/>
      <c r="I137" s="29"/>
      <c r="J137" s="41"/>
      <c r="K137" s="30"/>
      <c r="L137" s="29"/>
      <c r="M137" s="31"/>
    </row>
    <row r="138" spans="1:13" s="23" customFormat="1" ht="18.75" x14ac:dyDescent="0.3">
      <c r="A138" s="36" t="s">
        <v>146</v>
      </c>
      <c r="B138" s="25"/>
      <c r="C138" s="42"/>
      <c r="D138" s="42"/>
      <c r="E138" s="38"/>
      <c r="F138" s="39"/>
      <c r="G138" s="40"/>
      <c r="H138" s="38"/>
      <c r="I138" s="38"/>
      <c r="J138" s="41"/>
      <c r="K138" s="41"/>
      <c r="L138" s="38"/>
      <c r="M138" s="40"/>
    </row>
    <row r="139" spans="1:13" s="23" customFormat="1" ht="18.75" x14ac:dyDescent="0.3">
      <c r="A139" s="24" t="s">
        <v>147</v>
      </c>
      <c r="B139" s="25" t="s">
        <v>22</v>
      </c>
      <c r="C139" s="34" t="s">
        <v>148</v>
      </c>
      <c r="D139" s="34" t="s">
        <v>41</v>
      </c>
      <c r="E139" s="29">
        <v>80000</v>
      </c>
      <c r="F139" s="35">
        <v>0</v>
      </c>
      <c r="G139" s="29">
        <v>80000</v>
      </c>
      <c r="H139" s="29">
        <v>2296</v>
      </c>
      <c r="I139" s="29">
        <v>7400.87</v>
      </c>
      <c r="J139" s="30">
        <v>2432</v>
      </c>
      <c r="K139" s="30">
        <v>868</v>
      </c>
      <c r="L139" s="29">
        <f>+H139+I139+J139+K139</f>
        <v>12996.869999999999</v>
      </c>
      <c r="M139" s="29">
        <f>+G139-L139</f>
        <v>67003.13</v>
      </c>
    </row>
    <row r="140" spans="1:13" s="23" customFormat="1" ht="18.75" x14ac:dyDescent="0.3">
      <c r="A140" s="24" t="s">
        <v>149</v>
      </c>
      <c r="B140" s="25" t="s">
        <v>26</v>
      </c>
      <c r="C140" s="34" t="s">
        <v>150</v>
      </c>
      <c r="D140" s="34" t="s">
        <v>41</v>
      </c>
      <c r="E140" s="29">
        <v>55000</v>
      </c>
      <c r="F140" s="35">
        <v>0</v>
      </c>
      <c r="G140" s="29">
        <v>55000</v>
      </c>
      <c r="H140" s="29">
        <v>1578.5</v>
      </c>
      <c r="I140" s="29">
        <v>2559.6799999999998</v>
      </c>
      <c r="J140" s="30">
        <v>1672</v>
      </c>
      <c r="K140" s="30">
        <v>125</v>
      </c>
      <c r="L140" s="29">
        <v>5935.18</v>
      </c>
      <c r="M140" s="29">
        <f>+G140-L140</f>
        <v>49064.82</v>
      </c>
    </row>
    <row r="141" spans="1:13" s="23" customFormat="1" ht="18.75" x14ac:dyDescent="0.3">
      <c r="A141" s="24" t="s">
        <v>151</v>
      </c>
      <c r="B141" s="25" t="s">
        <v>22</v>
      </c>
      <c r="C141" s="34" t="s">
        <v>152</v>
      </c>
      <c r="D141" s="34" t="s">
        <v>41</v>
      </c>
      <c r="E141" s="29">
        <v>55000</v>
      </c>
      <c r="F141" s="35">
        <v>0</v>
      </c>
      <c r="G141" s="29">
        <v>55000</v>
      </c>
      <c r="H141" s="29">
        <v>1578.5</v>
      </c>
      <c r="I141" s="29">
        <v>2559.6799999999998</v>
      </c>
      <c r="J141" s="30">
        <v>1672</v>
      </c>
      <c r="K141" s="30">
        <v>728</v>
      </c>
      <c r="L141" s="29">
        <f>+H141+I141+J141+K141</f>
        <v>6538.18</v>
      </c>
      <c r="M141" s="29">
        <f>+G141-L141</f>
        <v>48461.82</v>
      </c>
    </row>
    <row r="142" spans="1:13" s="23" customFormat="1" ht="18.75" x14ac:dyDescent="0.3">
      <c r="A142" s="24" t="s">
        <v>153</v>
      </c>
      <c r="B142" s="25" t="s">
        <v>22</v>
      </c>
      <c r="C142" s="34" t="s">
        <v>154</v>
      </c>
      <c r="D142" s="34" t="s">
        <v>41</v>
      </c>
      <c r="E142" s="29">
        <v>43500</v>
      </c>
      <c r="F142" s="35">
        <v>0</v>
      </c>
      <c r="G142" s="29">
        <v>43500</v>
      </c>
      <c r="H142" s="29">
        <v>1248.45</v>
      </c>
      <c r="I142" s="35">
        <v>936.62</v>
      </c>
      <c r="J142" s="30">
        <v>1322.4</v>
      </c>
      <c r="K142" s="30">
        <v>25</v>
      </c>
      <c r="L142" s="29">
        <f>+H142+I142+J142+K142</f>
        <v>3532.4700000000003</v>
      </c>
      <c r="M142" s="29">
        <f>+G142-L142</f>
        <v>39967.53</v>
      </c>
    </row>
    <row r="143" spans="1:13" s="23" customFormat="1" ht="18.75" x14ac:dyDescent="0.3">
      <c r="A143" s="24" t="s">
        <v>155</v>
      </c>
      <c r="B143" s="25" t="s">
        <v>26</v>
      </c>
      <c r="C143" s="34" t="s">
        <v>40</v>
      </c>
      <c r="D143" s="34" t="s">
        <v>41</v>
      </c>
      <c r="E143" s="29">
        <v>43500</v>
      </c>
      <c r="F143" s="35">
        <v>0</v>
      </c>
      <c r="G143" s="29">
        <v>43500</v>
      </c>
      <c r="H143" s="29">
        <v>1248.45</v>
      </c>
      <c r="I143" s="35">
        <v>936.62</v>
      </c>
      <c r="J143" s="30">
        <v>1322.4</v>
      </c>
      <c r="K143" s="30">
        <v>25</v>
      </c>
      <c r="L143" s="29">
        <f>+H143+I143+J143+K143</f>
        <v>3532.4700000000003</v>
      </c>
      <c r="M143" s="29">
        <f>+G143-L143</f>
        <v>39967.53</v>
      </c>
    </row>
    <row r="144" spans="1:13" s="23" customFormat="1" ht="18.75" x14ac:dyDescent="0.3">
      <c r="A144" s="36" t="s">
        <v>53</v>
      </c>
      <c r="B144" s="25"/>
      <c r="C144" s="37">
        <v>5</v>
      </c>
      <c r="D144" s="37"/>
      <c r="E144" s="38">
        <f>SUM(E139:E143)</f>
        <v>277000</v>
      </c>
      <c r="F144" s="45">
        <v>0</v>
      </c>
      <c r="G144" s="38">
        <f t="shared" ref="G144:L144" si="21">SUM(G139:G143)</f>
        <v>277000</v>
      </c>
      <c r="H144" s="38">
        <f t="shared" si="21"/>
        <v>7949.9</v>
      </c>
      <c r="I144" s="38">
        <f t="shared" si="21"/>
        <v>14393.470000000001</v>
      </c>
      <c r="J144" s="41">
        <f t="shared" si="21"/>
        <v>8420.7999999999993</v>
      </c>
      <c r="K144" s="41">
        <f t="shared" si="21"/>
        <v>1771</v>
      </c>
      <c r="L144" s="38">
        <f t="shared" si="21"/>
        <v>32535.170000000002</v>
      </c>
      <c r="M144" s="38">
        <f>SUM(M139:M143)</f>
        <v>244464.83000000002</v>
      </c>
    </row>
    <row r="145" spans="1:13" s="23" customFormat="1" ht="18.75" x14ac:dyDescent="0.3">
      <c r="A145" s="32"/>
      <c r="B145" s="25"/>
      <c r="C145" s="34"/>
      <c r="D145" s="34"/>
      <c r="E145" s="29"/>
      <c r="F145" s="27"/>
      <c r="G145" s="31"/>
      <c r="H145" s="29"/>
      <c r="I145" s="29"/>
      <c r="J145" s="30"/>
      <c r="K145" s="30"/>
      <c r="L145" s="29"/>
      <c r="M145" s="31"/>
    </row>
    <row r="146" spans="1:13" s="23" customFormat="1" ht="18.75" x14ac:dyDescent="0.3">
      <c r="A146" s="36" t="s">
        <v>156</v>
      </c>
      <c r="B146" s="25"/>
      <c r="C146" s="42"/>
      <c r="D146" s="42"/>
      <c r="E146" s="38"/>
      <c r="F146" s="39"/>
      <c r="G146" s="40"/>
      <c r="H146" s="38"/>
      <c r="I146" s="38"/>
      <c r="J146" s="41"/>
      <c r="K146" s="41"/>
      <c r="L146" s="38"/>
      <c r="M146" s="40"/>
    </row>
    <row r="147" spans="1:13" s="23" customFormat="1" ht="18.75" x14ac:dyDescent="0.3">
      <c r="A147" s="32" t="s">
        <v>157</v>
      </c>
      <c r="B147" s="25" t="s">
        <v>22</v>
      </c>
      <c r="C147" s="34" t="s">
        <v>158</v>
      </c>
      <c r="D147" s="34" t="s">
        <v>41</v>
      </c>
      <c r="E147" s="29">
        <v>185000</v>
      </c>
      <c r="F147" s="27">
        <v>0</v>
      </c>
      <c r="G147" s="31">
        <v>185000</v>
      </c>
      <c r="H147" s="29">
        <v>5309.5</v>
      </c>
      <c r="I147" s="29">
        <v>32099.49</v>
      </c>
      <c r="J147" s="30">
        <v>5624</v>
      </c>
      <c r="K147" s="30">
        <v>2568.4</v>
      </c>
      <c r="L147" s="29">
        <f>+H147+I147+J147+K147</f>
        <v>45601.390000000007</v>
      </c>
      <c r="M147" s="31">
        <f>+G147-L147</f>
        <v>139398.60999999999</v>
      </c>
    </row>
    <row r="148" spans="1:13" s="23" customFormat="1" ht="18.75" x14ac:dyDescent="0.3">
      <c r="A148" s="24" t="s">
        <v>159</v>
      </c>
      <c r="B148" s="80" t="s">
        <v>26</v>
      </c>
      <c r="C148" s="34" t="s">
        <v>160</v>
      </c>
      <c r="D148" s="34" t="s">
        <v>38</v>
      </c>
      <c r="E148" s="29">
        <v>70000</v>
      </c>
      <c r="F148" s="35">
        <v>0</v>
      </c>
      <c r="G148" s="81">
        <v>70000</v>
      </c>
      <c r="H148" s="26">
        <v>2009</v>
      </c>
      <c r="I148" s="26">
        <v>5368.48</v>
      </c>
      <c r="J148" s="30">
        <v>2128</v>
      </c>
      <c r="K148" s="82">
        <v>828</v>
      </c>
      <c r="L148" s="29">
        <f>+H148+I148+J148+K148</f>
        <v>10333.48</v>
      </c>
      <c r="M148" s="31">
        <f>+G148-L148</f>
        <v>59666.520000000004</v>
      </c>
    </row>
    <row r="149" spans="1:13" s="23" customFormat="1" ht="18.75" x14ac:dyDescent="0.3">
      <c r="A149" s="24" t="s">
        <v>161</v>
      </c>
      <c r="B149" s="25" t="s">
        <v>26</v>
      </c>
      <c r="C149" s="34" t="s">
        <v>40</v>
      </c>
      <c r="D149" s="34" t="s">
        <v>41</v>
      </c>
      <c r="E149" s="29">
        <v>43500</v>
      </c>
      <c r="F149" s="35">
        <v>0</v>
      </c>
      <c r="G149" s="29">
        <v>43500</v>
      </c>
      <c r="H149" s="29">
        <v>1248.45</v>
      </c>
      <c r="I149" s="35">
        <v>936.62</v>
      </c>
      <c r="J149" s="30">
        <v>1322.4</v>
      </c>
      <c r="K149" s="30">
        <v>25</v>
      </c>
      <c r="L149" s="29">
        <f>+H149+I149+J149+K149</f>
        <v>3532.4700000000003</v>
      </c>
      <c r="M149" s="31">
        <f>+G149-L149</f>
        <v>39967.53</v>
      </c>
    </row>
    <row r="150" spans="1:13" s="23" customFormat="1" ht="18.75" x14ac:dyDescent="0.3">
      <c r="A150" s="32" t="s">
        <v>162</v>
      </c>
      <c r="B150" s="25" t="s">
        <v>26</v>
      </c>
      <c r="C150" s="34" t="s">
        <v>40</v>
      </c>
      <c r="D150" s="34" t="s">
        <v>41</v>
      </c>
      <c r="E150" s="29">
        <v>50000</v>
      </c>
      <c r="F150" s="27">
        <v>0</v>
      </c>
      <c r="G150" s="31">
        <v>50000</v>
      </c>
      <c r="H150" s="29">
        <v>1435</v>
      </c>
      <c r="I150" s="29">
        <v>1854</v>
      </c>
      <c r="J150" s="30">
        <v>1520</v>
      </c>
      <c r="K150" s="30">
        <v>5944.07</v>
      </c>
      <c r="L150" s="29">
        <f>+H150+I150+J150+K150</f>
        <v>10753.07</v>
      </c>
      <c r="M150" s="31">
        <f>+G150-L150</f>
        <v>39246.93</v>
      </c>
    </row>
    <row r="151" spans="1:13" s="23" customFormat="1" ht="18.75" x14ac:dyDescent="0.3">
      <c r="A151" s="36" t="s">
        <v>53</v>
      </c>
      <c r="B151" s="25"/>
      <c r="C151" s="37">
        <v>4</v>
      </c>
      <c r="D151" s="37"/>
      <c r="E151" s="38">
        <f>SUM(E147:E150)</f>
        <v>348500</v>
      </c>
      <c r="F151" s="39">
        <f ca="1">SUM(F147:F170)</f>
        <v>0</v>
      </c>
      <c r="G151" s="40">
        <f t="shared" ref="G151:M151" si="22">SUM(G147:G150)</f>
        <v>348500</v>
      </c>
      <c r="H151" s="38">
        <f t="shared" si="22"/>
        <v>10001.950000000001</v>
      </c>
      <c r="I151" s="38">
        <f t="shared" si="22"/>
        <v>40258.590000000004</v>
      </c>
      <c r="J151" s="41">
        <f t="shared" si="22"/>
        <v>10594.4</v>
      </c>
      <c r="K151" s="41">
        <f t="shared" si="22"/>
        <v>9365.4699999999993</v>
      </c>
      <c r="L151" s="38">
        <f t="shared" si="22"/>
        <v>70220.41</v>
      </c>
      <c r="M151" s="40">
        <f t="shared" si="22"/>
        <v>278279.59000000003</v>
      </c>
    </row>
    <row r="152" spans="1:13" s="23" customFormat="1" ht="18.75" x14ac:dyDescent="0.3">
      <c r="A152" s="36"/>
      <c r="B152" s="25"/>
      <c r="C152" s="37"/>
      <c r="D152" s="37"/>
      <c r="E152" s="38"/>
      <c r="F152" s="39"/>
      <c r="G152" s="40"/>
      <c r="H152" s="38"/>
      <c r="I152" s="38"/>
      <c r="J152" s="41"/>
      <c r="K152" s="41"/>
      <c r="L152" s="38"/>
      <c r="M152" s="40"/>
    </row>
    <row r="153" spans="1:13" s="23" customFormat="1" ht="18.75" x14ac:dyDescent="0.3">
      <c r="A153" s="42" t="s">
        <v>163</v>
      </c>
      <c r="B153" s="83"/>
      <c r="C153" s="84"/>
      <c r="D153" s="84"/>
      <c r="E153" s="85"/>
      <c r="F153" s="85"/>
      <c r="G153" s="86"/>
      <c r="H153" s="87"/>
      <c r="I153" s="38"/>
      <c r="J153" s="41"/>
      <c r="K153" s="41"/>
      <c r="L153" s="38"/>
      <c r="M153" s="40"/>
    </row>
    <row r="154" spans="1:13" s="23" customFormat="1" ht="18.75" x14ac:dyDescent="0.3">
      <c r="A154" s="34" t="s">
        <v>164</v>
      </c>
      <c r="B154" s="25" t="s">
        <v>26</v>
      </c>
      <c r="C154" s="34" t="s">
        <v>165</v>
      </c>
      <c r="D154" s="34" t="s">
        <v>38</v>
      </c>
      <c r="E154" s="29">
        <v>80000</v>
      </c>
      <c r="F154" s="48">
        <v>0</v>
      </c>
      <c r="G154" s="49">
        <v>80000</v>
      </c>
      <c r="H154" s="29">
        <v>2296</v>
      </c>
      <c r="I154" s="29">
        <v>7400.87</v>
      </c>
      <c r="J154" s="30">
        <v>2432</v>
      </c>
      <c r="K154" s="30">
        <v>2097.1999999999998</v>
      </c>
      <c r="L154" s="29">
        <f>+H154+I154+J154+K154</f>
        <v>14226.07</v>
      </c>
      <c r="M154" s="31">
        <f>+G154-L154</f>
        <v>65773.929999999993</v>
      </c>
    </row>
    <row r="155" spans="1:13" s="23" customFormat="1" ht="18.75" x14ac:dyDescent="0.3">
      <c r="A155" s="34" t="s">
        <v>166</v>
      </c>
      <c r="B155" s="25" t="s">
        <v>26</v>
      </c>
      <c r="C155" s="34" t="s">
        <v>40</v>
      </c>
      <c r="D155" s="34" t="s">
        <v>41</v>
      </c>
      <c r="E155" s="29">
        <v>43500</v>
      </c>
      <c r="F155" s="35">
        <v>0</v>
      </c>
      <c r="G155" s="29">
        <v>43500</v>
      </c>
      <c r="H155" s="29">
        <v>1248.45</v>
      </c>
      <c r="I155" s="35">
        <v>648.66</v>
      </c>
      <c r="J155" s="30">
        <v>1322.4</v>
      </c>
      <c r="K155" s="29">
        <v>1944.78</v>
      </c>
      <c r="L155" s="29">
        <f>SUM(H155:K155)</f>
        <v>5164.29</v>
      </c>
      <c r="M155" s="29">
        <f>+E155-L155</f>
        <v>38335.71</v>
      </c>
    </row>
    <row r="156" spans="1:13" s="23" customFormat="1" ht="18.75" x14ac:dyDescent="0.3">
      <c r="A156" s="36" t="s">
        <v>167</v>
      </c>
      <c r="B156" s="88"/>
      <c r="C156" s="37">
        <v>2</v>
      </c>
      <c r="D156" s="37"/>
      <c r="E156" s="38">
        <f>SUM(E154:E155)</f>
        <v>123500</v>
      </c>
      <c r="F156" s="45">
        <v>0</v>
      </c>
      <c r="G156" s="38">
        <f t="shared" ref="G156:M156" si="23">SUM(G154:G155)</f>
        <v>123500</v>
      </c>
      <c r="H156" s="38">
        <f t="shared" si="23"/>
        <v>3544.45</v>
      </c>
      <c r="I156" s="38">
        <f t="shared" si="23"/>
        <v>8049.53</v>
      </c>
      <c r="J156" s="41">
        <f t="shared" si="23"/>
        <v>3754.4</v>
      </c>
      <c r="K156" s="41">
        <f t="shared" si="23"/>
        <v>4041.9799999999996</v>
      </c>
      <c r="L156" s="38">
        <f t="shared" si="23"/>
        <v>19390.36</v>
      </c>
      <c r="M156" s="38">
        <f t="shared" si="23"/>
        <v>104109.63999999998</v>
      </c>
    </row>
    <row r="157" spans="1:13" s="23" customFormat="1" ht="18.75" x14ac:dyDescent="0.3">
      <c r="A157" s="36"/>
      <c r="B157" s="25"/>
      <c r="C157" s="37"/>
      <c r="D157" s="37"/>
      <c r="E157" s="38"/>
      <c r="F157" s="39"/>
      <c r="G157" s="40"/>
      <c r="H157" s="38"/>
      <c r="I157" s="38"/>
      <c r="J157" s="41"/>
      <c r="K157" s="41"/>
      <c r="L157" s="38"/>
      <c r="M157" s="40"/>
    </row>
    <row r="158" spans="1:13" s="23" customFormat="1" ht="38.25" customHeight="1" x14ac:dyDescent="0.3">
      <c r="A158" s="76" t="s">
        <v>168</v>
      </c>
      <c r="B158" s="25"/>
      <c r="C158" s="42"/>
      <c r="D158" s="42"/>
      <c r="E158" s="38"/>
      <c r="F158" s="39"/>
      <c r="G158" s="40"/>
      <c r="H158" s="38"/>
      <c r="I158" s="38"/>
      <c r="J158" s="41"/>
      <c r="K158" s="41"/>
      <c r="L158" s="38"/>
      <c r="M158" s="40"/>
    </row>
    <row r="159" spans="1:13" s="23" customFormat="1" ht="18.75" x14ac:dyDescent="0.3">
      <c r="A159" s="24" t="s">
        <v>169</v>
      </c>
      <c r="B159" s="25" t="s">
        <v>26</v>
      </c>
      <c r="C159" s="34" t="s">
        <v>160</v>
      </c>
      <c r="D159" s="34" t="s">
        <v>41</v>
      </c>
      <c r="E159" s="29">
        <v>70000</v>
      </c>
      <c r="F159" s="27">
        <v>0</v>
      </c>
      <c r="G159" s="31">
        <v>70000</v>
      </c>
      <c r="H159" s="29">
        <v>2009</v>
      </c>
      <c r="I159" s="35">
        <v>5368.48</v>
      </c>
      <c r="J159" s="30">
        <v>2128</v>
      </c>
      <c r="K159" s="30">
        <v>3283.65</v>
      </c>
      <c r="L159" s="29">
        <f>+H159+I159+J159+K159</f>
        <v>12789.13</v>
      </c>
      <c r="M159" s="31">
        <f>+G159-L159</f>
        <v>57210.87</v>
      </c>
    </row>
    <row r="160" spans="1:13" s="23" customFormat="1" ht="18.75" x14ac:dyDescent="0.3">
      <c r="A160" s="24" t="s">
        <v>170</v>
      </c>
      <c r="B160" s="25" t="s">
        <v>22</v>
      </c>
      <c r="C160" s="34" t="s">
        <v>171</v>
      </c>
      <c r="D160" s="34" t="s">
        <v>41</v>
      </c>
      <c r="E160" s="29">
        <v>43500</v>
      </c>
      <c r="F160" s="27">
        <v>0</v>
      </c>
      <c r="G160" s="31">
        <v>43500</v>
      </c>
      <c r="H160" s="29">
        <v>1248.45</v>
      </c>
      <c r="I160" s="35">
        <v>936.62</v>
      </c>
      <c r="J160" s="30">
        <v>1322.4</v>
      </c>
      <c r="K160" s="30">
        <v>2025</v>
      </c>
      <c r="L160" s="29">
        <f>+H160+I160+J160+K160</f>
        <v>5532.47</v>
      </c>
      <c r="M160" s="31">
        <f>+G160-L160</f>
        <v>37967.53</v>
      </c>
    </row>
    <row r="161" spans="1:13" s="23" customFormat="1" ht="18.75" x14ac:dyDescent="0.3">
      <c r="A161" s="24" t="s">
        <v>172</v>
      </c>
      <c r="B161" s="25" t="s">
        <v>22</v>
      </c>
      <c r="C161" s="34" t="s">
        <v>171</v>
      </c>
      <c r="D161" s="34" t="s">
        <v>49</v>
      </c>
      <c r="E161" s="29">
        <v>43500</v>
      </c>
      <c r="F161" s="27">
        <v>0</v>
      </c>
      <c r="G161" s="31">
        <v>43500</v>
      </c>
      <c r="H161" s="29">
        <v>1248.45</v>
      </c>
      <c r="I161" s="35">
        <v>936.62</v>
      </c>
      <c r="J161" s="30">
        <v>1322.4</v>
      </c>
      <c r="K161" s="30">
        <v>25</v>
      </c>
      <c r="L161" s="29">
        <f>+H161+I161+J161+K161</f>
        <v>3532.4700000000003</v>
      </c>
      <c r="M161" s="31">
        <f>+G161-L161</f>
        <v>39967.53</v>
      </c>
    </row>
    <row r="162" spans="1:13" s="23" customFormat="1" ht="18.75" x14ac:dyDescent="0.3">
      <c r="A162" s="36" t="s">
        <v>167</v>
      </c>
      <c r="B162" s="25"/>
      <c r="C162" s="37">
        <v>3</v>
      </c>
      <c r="D162" s="37"/>
      <c r="E162" s="38">
        <f>SUM(E159:E161)</f>
        <v>157000</v>
      </c>
      <c r="F162" s="89">
        <f>SUM(F161)</f>
        <v>0</v>
      </c>
      <c r="G162" s="38">
        <f t="shared" ref="G162:M162" si="24">SUM(G159:G161)</f>
        <v>157000</v>
      </c>
      <c r="H162" s="38">
        <f t="shared" si="24"/>
        <v>4505.8999999999996</v>
      </c>
      <c r="I162" s="38">
        <f t="shared" si="24"/>
        <v>7241.7199999999993</v>
      </c>
      <c r="J162" s="41">
        <f t="shared" si="24"/>
        <v>4772.8</v>
      </c>
      <c r="K162" s="41">
        <f>SUM(K159:K161)</f>
        <v>5333.65</v>
      </c>
      <c r="L162" s="38">
        <f t="shared" si="24"/>
        <v>21854.07</v>
      </c>
      <c r="M162" s="38">
        <f t="shared" si="24"/>
        <v>135145.93</v>
      </c>
    </row>
    <row r="163" spans="1:13" s="23" customFormat="1" ht="18.75" x14ac:dyDescent="0.3">
      <c r="A163" s="32"/>
      <c r="B163" s="25"/>
      <c r="C163" s="34"/>
      <c r="D163" s="34"/>
      <c r="E163" s="29"/>
      <c r="F163" s="27"/>
      <c r="G163" s="31"/>
      <c r="H163" s="29"/>
      <c r="I163" s="29"/>
      <c r="J163" s="30"/>
      <c r="K163" s="30"/>
      <c r="L163" s="29"/>
      <c r="M163" s="31"/>
    </row>
    <row r="164" spans="1:13" s="23" customFormat="1" ht="37.5" customHeight="1" x14ac:dyDescent="0.3">
      <c r="A164" s="76" t="s">
        <v>173</v>
      </c>
      <c r="B164" s="25"/>
      <c r="C164" s="42"/>
      <c r="D164" s="42"/>
      <c r="E164" s="38"/>
      <c r="F164" s="39"/>
      <c r="G164" s="40"/>
      <c r="H164" s="38"/>
      <c r="I164" s="38"/>
      <c r="J164" s="41"/>
      <c r="K164" s="41"/>
      <c r="L164" s="38"/>
      <c r="M164" s="40"/>
    </row>
    <row r="165" spans="1:13" s="23" customFormat="1" ht="18.75" x14ac:dyDescent="0.3">
      <c r="A165" s="32" t="s">
        <v>174</v>
      </c>
      <c r="B165" s="25" t="s">
        <v>22</v>
      </c>
      <c r="C165" s="34" t="s">
        <v>175</v>
      </c>
      <c r="D165" s="34" t="s">
        <v>38</v>
      </c>
      <c r="E165" s="29">
        <v>80000</v>
      </c>
      <c r="F165" s="27">
        <v>0</v>
      </c>
      <c r="G165" s="31">
        <v>80000</v>
      </c>
      <c r="H165" s="29">
        <v>2296</v>
      </c>
      <c r="I165" s="29">
        <v>7400.87</v>
      </c>
      <c r="J165" s="30">
        <v>2432</v>
      </c>
      <c r="K165" s="30">
        <v>728</v>
      </c>
      <c r="L165" s="29">
        <f>+H165+I165+J165+K165</f>
        <v>12856.869999999999</v>
      </c>
      <c r="M165" s="31">
        <f>+G165-L165</f>
        <v>67143.13</v>
      </c>
    </row>
    <row r="166" spans="1:13" s="23" customFormat="1" ht="18.75" x14ac:dyDescent="0.3">
      <c r="A166" s="36" t="s">
        <v>167</v>
      </c>
      <c r="B166" s="25"/>
      <c r="C166" s="37">
        <v>1</v>
      </c>
      <c r="D166" s="37"/>
      <c r="E166" s="38">
        <f>SUM(E165:E165)</f>
        <v>80000</v>
      </c>
      <c r="F166" s="45">
        <v>0</v>
      </c>
      <c r="G166" s="38">
        <f t="shared" ref="G166:M166" si="25">SUM(G165:G165)</f>
        <v>80000</v>
      </c>
      <c r="H166" s="38">
        <f t="shared" si="25"/>
        <v>2296</v>
      </c>
      <c r="I166" s="38">
        <f t="shared" si="25"/>
        <v>7400.87</v>
      </c>
      <c r="J166" s="41">
        <f t="shared" si="25"/>
        <v>2432</v>
      </c>
      <c r="K166" s="41">
        <f>SUM(K165:K165)</f>
        <v>728</v>
      </c>
      <c r="L166" s="38">
        <f t="shared" si="25"/>
        <v>12856.869999999999</v>
      </c>
      <c r="M166" s="38">
        <f t="shared" si="25"/>
        <v>67143.13</v>
      </c>
    </row>
    <row r="167" spans="1:13" s="23" customFormat="1" ht="18.75" x14ac:dyDescent="0.3">
      <c r="A167" s="32"/>
      <c r="B167" s="25"/>
      <c r="C167" s="34"/>
      <c r="D167" s="34"/>
      <c r="E167" s="29"/>
      <c r="F167" s="27"/>
      <c r="G167" s="31"/>
      <c r="H167" s="29"/>
      <c r="I167" s="29"/>
      <c r="J167" s="30"/>
      <c r="K167" s="30"/>
      <c r="L167" s="29"/>
      <c r="M167" s="31"/>
    </row>
    <row r="168" spans="1:13" s="23" customFormat="1" ht="18.75" customHeight="1" x14ac:dyDescent="0.3">
      <c r="A168" s="76" t="s">
        <v>176</v>
      </c>
      <c r="B168" s="25"/>
      <c r="C168" s="42"/>
      <c r="D168" s="42"/>
      <c r="E168" s="38"/>
      <c r="F168" s="39"/>
      <c r="G168" s="40"/>
      <c r="H168" s="38"/>
      <c r="I168" s="38"/>
      <c r="J168" s="41"/>
      <c r="K168" s="41"/>
      <c r="L168" s="38"/>
      <c r="M168" s="40"/>
    </row>
    <row r="169" spans="1:13" s="23" customFormat="1" ht="18.75" x14ac:dyDescent="0.3">
      <c r="A169" s="24" t="s">
        <v>177</v>
      </c>
      <c r="B169" s="25" t="s">
        <v>26</v>
      </c>
      <c r="C169" s="34" t="s">
        <v>160</v>
      </c>
      <c r="D169" s="34" t="s">
        <v>38</v>
      </c>
      <c r="E169" s="29">
        <v>80000</v>
      </c>
      <c r="F169" s="27">
        <v>0</v>
      </c>
      <c r="G169" s="31">
        <v>80000</v>
      </c>
      <c r="H169" s="29">
        <v>2296</v>
      </c>
      <c r="I169" s="29">
        <v>7400.87</v>
      </c>
      <c r="J169" s="30">
        <v>2432</v>
      </c>
      <c r="K169" s="30">
        <v>3639.14</v>
      </c>
      <c r="L169" s="29">
        <f>+H169+I169+J169+K169</f>
        <v>15768.009999999998</v>
      </c>
      <c r="M169" s="31">
        <f>+G169-L169</f>
        <v>64231.990000000005</v>
      </c>
    </row>
    <row r="170" spans="1:13" s="23" customFormat="1" ht="18.75" x14ac:dyDescent="0.3">
      <c r="A170" s="24" t="s">
        <v>178</v>
      </c>
      <c r="B170" s="25" t="s">
        <v>22</v>
      </c>
      <c r="C170" s="34" t="s">
        <v>145</v>
      </c>
      <c r="D170" s="34" t="s">
        <v>38</v>
      </c>
      <c r="E170" s="29">
        <v>55000</v>
      </c>
      <c r="F170" s="35">
        <v>0</v>
      </c>
      <c r="G170" s="29">
        <v>55000</v>
      </c>
      <c r="H170" s="29">
        <v>1578.5</v>
      </c>
      <c r="I170" s="29">
        <v>2559.6799999999998</v>
      </c>
      <c r="J170" s="30">
        <v>1672</v>
      </c>
      <c r="K170" s="30">
        <v>1396.7</v>
      </c>
      <c r="L170" s="29">
        <f>+H170+I170+J170+K170</f>
        <v>7206.88</v>
      </c>
      <c r="M170" s="31">
        <f>+G170-L170</f>
        <v>47793.120000000003</v>
      </c>
    </row>
    <row r="171" spans="1:13" s="23" customFormat="1" ht="18.75" x14ac:dyDescent="0.3">
      <c r="A171" s="36" t="s">
        <v>53</v>
      </c>
      <c r="B171" s="25"/>
      <c r="C171" s="37">
        <v>2</v>
      </c>
      <c r="D171" s="37"/>
      <c r="E171" s="38">
        <f>SUM(E169:E170)</f>
        <v>135000</v>
      </c>
      <c r="F171" s="39">
        <f t="shared" ref="F171:M171" si="26">SUM(F169:F170)</f>
        <v>0</v>
      </c>
      <c r="G171" s="40">
        <f t="shared" si="26"/>
        <v>135000</v>
      </c>
      <c r="H171" s="38">
        <f t="shared" si="26"/>
        <v>3874.5</v>
      </c>
      <c r="I171" s="38">
        <f t="shared" si="26"/>
        <v>9960.5499999999993</v>
      </c>
      <c r="J171" s="41">
        <f t="shared" si="26"/>
        <v>4104</v>
      </c>
      <c r="K171" s="41">
        <f>SUM(K169:K170)</f>
        <v>5035.84</v>
      </c>
      <c r="L171" s="38">
        <f t="shared" si="26"/>
        <v>22974.89</v>
      </c>
      <c r="M171" s="40">
        <f t="shared" si="26"/>
        <v>112025.11000000002</v>
      </c>
    </row>
    <row r="172" spans="1:13" s="23" customFormat="1" ht="18.75" x14ac:dyDescent="0.3">
      <c r="A172" s="36"/>
      <c r="B172" s="25"/>
      <c r="C172" s="37"/>
      <c r="D172" s="37"/>
      <c r="E172" s="38"/>
      <c r="F172" s="39"/>
      <c r="G172" s="40"/>
      <c r="H172" s="38"/>
      <c r="I172" s="38"/>
      <c r="J172" s="41"/>
      <c r="K172" s="41"/>
      <c r="L172" s="38"/>
      <c r="M172" s="40"/>
    </row>
    <row r="173" spans="1:13" s="23" customFormat="1" ht="18.75" x14ac:dyDescent="0.3">
      <c r="A173" s="76" t="s">
        <v>179</v>
      </c>
      <c r="B173" s="25"/>
      <c r="C173" s="37"/>
      <c r="D173" s="37"/>
      <c r="E173" s="38"/>
      <c r="F173" s="39"/>
      <c r="G173" s="40"/>
      <c r="H173" s="38"/>
      <c r="I173" s="38"/>
      <c r="J173" s="41"/>
      <c r="K173" s="41"/>
      <c r="L173" s="38"/>
      <c r="M173" s="40"/>
    </row>
    <row r="174" spans="1:13" s="23" customFormat="1" ht="18.75" x14ac:dyDescent="0.3">
      <c r="A174" s="90" t="s">
        <v>180</v>
      </c>
      <c r="B174" s="25" t="s">
        <v>22</v>
      </c>
      <c r="C174" s="91" t="s">
        <v>171</v>
      </c>
      <c r="D174" s="34" t="s">
        <v>41</v>
      </c>
      <c r="E174" s="29">
        <v>43500</v>
      </c>
      <c r="F174" s="27">
        <v>0</v>
      </c>
      <c r="G174" s="31">
        <v>43500</v>
      </c>
      <c r="H174" s="29">
        <v>1248.45</v>
      </c>
      <c r="I174" s="29">
        <v>936.62</v>
      </c>
      <c r="J174" s="30">
        <v>1322.4</v>
      </c>
      <c r="K174" s="30">
        <v>25</v>
      </c>
      <c r="L174" s="29">
        <v>3532.47</v>
      </c>
      <c r="M174" s="31">
        <v>39967.53</v>
      </c>
    </row>
    <row r="175" spans="1:13" s="23" customFormat="1" ht="18.75" x14ac:dyDescent="0.3">
      <c r="A175" s="36" t="s">
        <v>53</v>
      </c>
      <c r="B175" s="25"/>
      <c r="C175" s="37">
        <v>1</v>
      </c>
      <c r="D175" s="37"/>
      <c r="E175" s="38">
        <v>43500</v>
      </c>
      <c r="F175" s="39">
        <v>0</v>
      </c>
      <c r="G175" s="40">
        <v>43500</v>
      </c>
      <c r="H175" s="38">
        <v>1248.45</v>
      </c>
      <c r="I175" s="38">
        <v>936.62</v>
      </c>
      <c r="J175" s="41">
        <v>1322.4</v>
      </c>
      <c r="K175" s="41">
        <v>25</v>
      </c>
      <c r="L175" s="38">
        <v>3532.47</v>
      </c>
      <c r="M175" s="40">
        <v>39967.53</v>
      </c>
    </row>
    <row r="176" spans="1:13" s="23" customFormat="1" ht="18.75" x14ac:dyDescent="0.3">
      <c r="A176" s="36"/>
      <c r="B176" s="25"/>
      <c r="C176" s="37"/>
      <c r="D176" s="37"/>
      <c r="E176" s="38"/>
      <c r="F176" s="39"/>
      <c r="G176" s="40"/>
      <c r="H176" s="38"/>
      <c r="I176" s="38"/>
      <c r="J176" s="41"/>
      <c r="K176" s="41"/>
      <c r="L176" s="38"/>
      <c r="M176" s="40"/>
    </row>
    <row r="177" spans="1:13" s="23" customFormat="1" ht="18.75" x14ac:dyDescent="0.3">
      <c r="A177" s="36" t="s">
        <v>181</v>
      </c>
      <c r="B177" s="25"/>
      <c r="C177" s="42"/>
      <c r="D177" s="42"/>
      <c r="E177" s="38"/>
      <c r="F177" s="39"/>
      <c r="G177" s="40"/>
      <c r="H177" s="38"/>
      <c r="I177" s="38"/>
      <c r="J177" s="41"/>
      <c r="K177" s="41"/>
      <c r="L177" s="38"/>
      <c r="M177" s="40"/>
    </row>
    <row r="178" spans="1:13" s="23" customFormat="1" ht="18.75" x14ac:dyDescent="0.3">
      <c r="A178" s="24" t="s">
        <v>182</v>
      </c>
      <c r="B178" s="25" t="s">
        <v>22</v>
      </c>
      <c r="C178" s="52" t="s">
        <v>70</v>
      </c>
      <c r="D178" s="34" t="s">
        <v>41</v>
      </c>
      <c r="E178" s="29">
        <v>43500</v>
      </c>
      <c r="F178" s="35">
        <v>0</v>
      </c>
      <c r="G178" s="29">
        <v>43500</v>
      </c>
      <c r="H178" s="29">
        <v>1248.45</v>
      </c>
      <c r="I178" s="35">
        <v>936.62</v>
      </c>
      <c r="J178" s="30">
        <v>1322.4</v>
      </c>
      <c r="K178" s="30">
        <v>25</v>
      </c>
      <c r="L178" s="29">
        <f>+H178+I178+J178+K178</f>
        <v>3532.4700000000003</v>
      </c>
      <c r="M178" s="29">
        <f>+G178-L178</f>
        <v>39967.53</v>
      </c>
    </row>
    <row r="179" spans="1:13" s="23" customFormat="1" ht="18.75" x14ac:dyDescent="0.3">
      <c r="A179" s="24" t="s">
        <v>183</v>
      </c>
      <c r="B179" s="25" t="s">
        <v>22</v>
      </c>
      <c r="C179" s="52" t="s">
        <v>70</v>
      </c>
      <c r="D179" s="34" t="s">
        <v>41</v>
      </c>
      <c r="E179" s="29">
        <v>43500</v>
      </c>
      <c r="F179" s="35">
        <v>0</v>
      </c>
      <c r="G179" s="29">
        <v>43500</v>
      </c>
      <c r="H179" s="29">
        <v>1248.45</v>
      </c>
      <c r="I179" s="35">
        <v>936.62</v>
      </c>
      <c r="J179" s="30">
        <v>1322.4</v>
      </c>
      <c r="K179" s="30">
        <v>25</v>
      </c>
      <c r="L179" s="29">
        <f>+H179+I179+J179+K179</f>
        <v>3532.4700000000003</v>
      </c>
      <c r="M179" s="29">
        <f>+G179-L179</f>
        <v>39967.53</v>
      </c>
    </row>
    <row r="180" spans="1:13" s="23" customFormat="1" ht="16.5" customHeight="1" x14ac:dyDescent="0.3">
      <c r="A180" s="92" t="s">
        <v>184</v>
      </c>
      <c r="B180" s="25" t="s">
        <v>22</v>
      </c>
      <c r="C180" s="52" t="s">
        <v>70</v>
      </c>
      <c r="D180" s="34" t="s">
        <v>41</v>
      </c>
      <c r="E180" s="29">
        <v>43500</v>
      </c>
      <c r="F180" s="35">
        <v>0</v>
      </c>
      <c r="G180" s="29">
        <v>43500</v>
      </c>
      <c r="H180" s="29">
        <v>1248.45</v>
      </c>
      <c r="I180" s="35">
        <v>360.69</v>
      </c>
      <c r="J180" s="30">
        <v>1322.4</v>
      </c>
      <c r="K180" s="30">
        <v>5270.56</v>
      </c>
      <c r="L180" s="29">
        <f>+H180+I180+J180+K180</f>
        <v>8202.1</v>
      </c>
      <c r="M180" s="29">
        <f>+G180-L180</f>
        <v>35297.9</v>
      </c>
    </row>
    <row r="181" spans="1:13" s="23" customFormat="1" ht="18.75" x14ac:dyDescent="0.3">
      <c r="A181" s="93" t="s">
        <v>185</v>
      </c>
      <c r="B181" s="25" t="s">
        <v>186</v>
      </c>
      <c r="C181" s="52" t="s">
        <v>70</v>
      </c>
      <c r="D181" s="34" t="s">
        <v>49</v>
      </c>
      <c r="E181" s="29">
        <v>43500</v>
      </c>
      <c r="F181" s="27">
        <v>0</v>
      </c>
      <c r="G181" s="31">
        <v>43500</v>
      </c>
      <c r="H181" s="29">
        <v>1248.45</v>
      </c>
      <c r="I181" s="35">
        <v>936.62</v>
      </c>
      <c r="J181" s="30">
        <v>1322.4</v>
      </c>
      <c r="K181" s="30">
        <v>25</v>
      </c>
      <c r="L181" s="29">
        <f>+H181+I181+J181+K181</f>
        <v>3532.4700000000003</v>
      </c>
      <c r="M181" s="29">
        <f>+G181-L181</f>
        <v>39967.53</v>
      </c>
    </row>
    <row r="182" spans="1:13" s="23" customFormat="1" ht="18.75" x14ac:dyDescent="0.3">
      <c r="A182" s="36" t="s">
        <v>167</v>
      </c>
      <c r="B182" s="25"/>
      <c r="C182" s="37">
        <v>4</v>
      </c>
      <c r="D182" s="37"/>
      <c r="E182" s="38">
        <f>SUM(E178:E181)</f>
        <v>174000</v>
      </c>
      <c r="F182" s="39">
        <v>0</v>
      </c>
      <c r="G182" s="38">
        <f t="shared" ref="G182:M182" si="27">SUM(G178:G181)</f>
        <v>174000</v>
      </c>
      <c r="H182" s="38">
        <f t="shared" si="27"/>
        <v>4993.8</v>
      </c>
      <c r="I182" s="38">
        <f t="shared" si="27"/>
        <v>3170.5499999999997</v>
      </c>
      <c r="J182" s="41">
        <f t="shared" si="27"/>
        <v>5289.6</v>
      </c>
      <c r="K182" s="41">
        <f t="shared" si="27"/>
        <v>5345.56</v>
      </c>
      <c r="L182" s="38">
        <f t="shared" si="27"/>
        <v>18799.510000000002</v>
      </c>
      <c r="M182" s="38">
        <f t="shared" si="27"/>
        <v>155200.49</v>
      </c>
    </row>
    <row r="183" spans="1:13" s="23" customFormat="1" ht="18.75" x14ac:dyDescent="0.3">
      <c r="A183" s="36"/>
      <c r="B183" s="25"/>
      <c r="C183" s="37"/>
      <c r="D183" s="37"/>
      <c r="E183" s="38"/>
      <c r="F183" s="39"/>
      <c r="G183" s="38"/>
      <c r="H183" s="38"/>
      <c r="I183" s="38"/>
      <c r="J183" s="41"/>
      <c r="K183" s="41"/>
      <c r="L183" s="38"/>
      <c r="M183" s="38"/>
    </row>
    <row r="184" spans="1:13" s="23" customFormat="1" ht="18.75" x14ac:dyDescent="0.3">
      <c r="A184" s="36" t="s">
        <v>187</v>
      </c>
      <c r="B184" s="25"/>
      <c r="C184" s="37"/>
      <c r="D184" s="37"/>
      <c r="E184" s="38"/>
      <c r="F184" s="39"/>
      <c r="G184" s="38"/>
      <c r="H184" s="38"/>
      <c r="I184" s="38"/>
      <c r="J184" s="41"/>
      <c r="K184" s="41"/>
      <c r="L184" s="38"/>
      <c r="M184" s="38"/>
    </row>
    <row r="185" spans="1:13" s="23" customFormat="1" ht="21" customHeight="1" x14ac:dyDescent="0.3">
      <c r="A185" s="43" t="s">
        <v>188</v>
      </c>
      <c r="B185" s="25" t="s">
        <v>22</v>
      </c>
      <c r="C185" s="53" t="s">
        <v>70</v>
      </c>
      <c r="D185" s="34" t="s">
        <v>49</v>
      </c>
      <c r="E185" s="29">
        <v>43500</v>
      </c>
      <c r="F185" s="35">
        <v>0</v>
      </c>
      <c r="G185" s="29">
        <v>43500</v>
      </c>
      <c r="H185" s="29">
        <v>1248.45</v>
      </c>
      <c r="I185" s="35">
        <v>936.62</v>
      </c>
      <c r="J185" s="30">
        <v>1322.4</v>
      </c>
      <c r="K185" s="30">
        <v>25</v>
      </c>
      <c r="L185" s="29">
        <f>+H185+I185+J185+K185</f>
        <v>3532.4700000000003</v>
      </c>
      <c r="M185" s="29">
        <f>+G185-L185</f>
        <v>39967.53</v>
      </c>
    </row>
    <row r="186" spans="1:13" s="23" customFormat="1" ht="21" customHeight="1" x14ac:dyDescent="0.3">
      <c r="A186" s="43" t="s">
        <v>189</v>
      </c>
      <c r="B186" s="25" t="s">
        <v>22</v>
      </c>
      <c r="C186" s="53" t="s">
        <v>70</v>
      </c>
      <c r="D186" s="34" t="s">
        <v>41</v>
      </c>
      <c r="E186" s="29">
        <v>43500</v>
      </c>
      <c r="F186" s="35">
        <v>0</v>
      </c>
      <c r="G186" s="29">
        <v>43500</v>
      </c>
      <c r="H186" s="29">
        <v>1248.45</v>
      </c>
      <c r="I186" s="35">
        <v>936.62</v>
      </c>
      <c r="J186" s="30">
        <v>1322.4</v>
      </c>
      <c r="K186" s="30">
        <v>25</v>
      </c>
      <c r="L186" s="29">
        <f>+H186+I186+J186+K186</f>
        <v>3532.4700000000003</v>
      </c>
      <c r="M186" s="29">
        <f>+G186-L186</f>
        <v>39967.53</v>
      </c>
    </row>
    <row r="187" spans="1:13" s="23" customFormat="1" ht="21" customHeight="1" x14ac:dyDescent="0.3">
      <c r="A187" s="43" t="s">
        <v>190</v>
      </c>
      <c r="B187" s="25" t="s">
        <v>186</v>
      </c>
      <c r="C187" s="53" t="s">
        <v>70</v>
      </c>
      <c r="D187" s="34" t="s">
        <v>49</v>
      </c>
      <c r="E187" s="29">
        <v>43500</v>
      </c>
      <c r="F187" s="35">
        <v>0</v>
      </c>
      <c r="G187" s="29">
        <v>43500</v>
      </c>
      <c r="H187" s="29">
        <v>1248.45</v>
      </c>
      <c r="I187" s="35">
        <v>936.62</v>
      </c>
      <c r="J187" s="30">
        <v>1322.4</v>
      </c>
      <c r="K187" s="30">
        <v>25</v>
      </c>
      <c r="L187" s="29">
        <f>+H187+I187+J187+K187</f>
        <v>3532.4700000000003</v>
      </c>
      <c r="M187" s="29">
        <f>+G187-L187</f>
        <v>39967.53</v>
      </c>
    </row>
    <row r="188" spans="1:13" s="23" customFormat="1" ht="18.75" x14ac:dyDescent="0.3">
      <c r="A188" s="24" t="s">
        <v>191</v>
      </c>
      <c r="B188" s="25" t="s">
        <v>22</v>
      </c>
      <c r="C188" s="53" t="s">
        <v>70</v>
      </c>
      <c r="D188" s="34" t="s">
        <v>41</v>
      </c>
      <c r="E188" s="29">
        <v>43500</v>
      </c>
      <c r="F188" s="35">
        <v>0</v>
      </c>
      <c r="G188" s="94">
        <v>43500</v>
      </c>
      <c r="H188" s="29">
        <v>1248.45</v>
      </c>
      <c r="I188" s="95">
        <v>936.62</v>
      </c>
      <c r="J188" s="30">
        <v>1322.4</v>
      </c>
      <c r="K188" s="30">
        <v>25</v>
      </c>
      <c r="L188" s="94">
        <v>3532.4700000000003</v>
      </c>
      <c r="M188" s="94">
        <v>39967.53</v>
      </c>
    </row>
    <row r="189" spans="1:13" s="23" customFormat="1" ht="18.75" x14ac:dyDescent="0.3">
      <c r="A189" s="24" t="s">
        <v>192</v>
      </c>
      <c r="B189" s="25" t="s">
        <v>26</v>
      </c>
      <c r="C189" s="53" t="s">
        <v>70</v>
      </c>
      <c r="D189" s="34" t="s">
        <v>41</v>
      </c>
      <c r="E189" s="29">
        <v>43500</v>
      </c>
      <c r="F189" s="35">
        <v>0</v>
      </c>
      <c r="G189" s="94">
        <v>43500</v>
      </c>
      <c r="H189" s="29">
        <v>1248.45</v>
      </c>
      <c r="I189" s="95">
        <v>936.62</v>
      </c>
      <c r="J189" s="30">
        <v>1322.4</v>
      </c>
      <c r="K189" s="30">
        <v>25</v>
      </c>
      <c r="L189" s="94">
        <v>3532.4700000000003</v>
      </c>
      <c r="M189" s="94">
        <v>39967.53</v>
      </c>
    </row>
    <row r="190" spans="1:13" s="23" customFormat="1" ht="18.75" x14ac:dyDescent="0.3">
      <c r="A190" s="24" t="s">
        <v>193</v>
      </c>
      <c r="B190" s="25" t="s">
        <v>22</v>
      </c>
      <c r="C190" s="53" t="s">
        <v>70</v>
      </c>
      <c r="D190" s="34" t="s">
        <v>41</v>
      </c>
      <c r="E190" s="29">
        <v>43500</v>
      </c>
      <c r="F190" s="35">
        <v>0</v>
      </c>
      <c r="G190" s="94">
        <v>43500</v>
      </c>
      <c r="H190" s="29">
        <v>1248.45</v>
      </c>
      <c r="I190" s="95">
        <v>936.62</v>
      </c>
      <c r="J190" s="30">
        <v>1322.4</v>
      </c>
      <c r="K190" s="30">
        <v>25</v>
      </c>
      <c r="L190" s="94">
        <v>3532.4700000000003</v>
      </c>
      <c r="M190" s="94">
        <v>39967.53</v>
      </c>
    </row>
    <row r="191" spans="1:13" s="23" customFormat="1" ht="18.75" x14ac:dyDescent="0.3">
      <c r="A191" s="24" t="s">
        <v>194</v>
      </c>
      <c r="B191" s="25" t="s">
        <v>22</v>
      </c>
      <c r="C191" s="34" t="s">
        <v>171</v>
      </c>
      <c r="D191" s="34" t="s">
        <v>41</v>
      </c>
      <c r="E191" s="29">
        <v>43500</v>
      </c>
      <c r="F191" s="27">
        <v>0</v>
      </c>
      <c r="G191" s="31">
        <v>43500</v>
      </c>
      <c r="H191" s="29">
        <v>1248.45</v>
      </c>
      <c r="I191" s="35">
        <v>936.62</v>
      </c>
      <c r="J191" s="30">
        <v>1322.4</v>
      </c>
      <c r="K191" s="30">
        <v>25</v>
      </c>
      <c r="L191" s="29">
        <f>SUM(H191:K191)</f>
        <v>3532.4700000000003</v>
      </c>
      <c r="M191" s="31">
        <f>+G191-L191</f>
        <v>39967.53</v>
      </c>
    </row>
    <row r="192" spans="1:13" s="23" customFormat="1" ht="18.75" x14ac:dyDescent="0.3">
      <c r="A192" s="36" t="s">
        <v>167</v>
      </c>
      <c r="B192" s="25"/>
      <c r="C192" s="37">
        <v>7</v>
      </c>
      <c r="D192" s="37"/>
      <c r="E192" s="38">
        <f>SUM(E185:E191)</f>
        <v>304500</v>
      </c>
      <c r="F192" s="39">
        <v>0</v>
      </c>
      <c r="G192" s="38">
        <f t="shared" ref="G192:M192" si="28">SUM(G185:G191)</f>
        <v>304500</v>
      </c>
      <c r="H192" s="38">
        <f t="shared" si="28"/>
        <v>8739.15</v>
      </c>
      <c r="I192" s="38">
        <f t="shared" si="28"/>
        <v>6556.34</v>
      </c>
      <c r="J192" s="41">
        <f t="shared" si="28"/>
        <v>9256.7999999999993</v>
      </c>
      <c r="K192" s="38">
        <f t="shared" si="28"/>
        <v>175</v>
      </c>
      <c r="L192" s="38">
        <f t="shared" si="28"/>
        <v>24727.290000000005</v>
      </c>
      <c r="M192" s="38">
        <f t="shared" si="28"/>
        <v>279772.70999999996</v>
      </c>
    </row>
    <row r="193" spans="1:13" s="23" customFormat="1" ht="18.75" x14ac:dyDescent="0.3">
      <c r="A193" s="36"/>
      <c r="B193" s="25"/>
      <c r="C193" s="37"/>
      <c r="D193" s="37"/>
      <c r="E193" s="38"/>
      <c r="F193" s="39"/>
      <c r="G193" s="38"/>
      <c r="H193" s="38"/>
      <c r="I193" s="38"/>
      <c r="J193" s="41"/>
      <c r="K193" s="41"/>
      <c r="L193" s="38"/>
      <c r="M193" s="38"/>
    </row>
    <row r="194" spans="1:13" s="23" customFormat="1" ht="18.75" x14ac:dyDescent="0.3">
      <c r="A194" s="36" t="s">
        <v>195</v>
      </c>
      <c r="B194" s="25"/>
      <c r="C194" s="42"/>
      <c r="D194" s="42"/>
      <c r="E194" s="38"/>
      <c r="F194" s="39"/>
      <c r="G194" s="40"/>
      <c r="H194" s="38"/>
      <c r="I194" s="38"/>
      <c r="J194" s="41"/>
      <c r="K194" s="41"/>
      <c r="L194" s="38"/>
      <c r="M194" s="40"/>
    </row>
    <row r="195" spans="1:13" s="23" customFormat="1" ht="41.25" customHeight="1" x14ac:dyDescent="0.3">
      <c r="A195" s="79" t="s">
        <v>196</v>
      </c>
      <c r="B195" s="25"/>
      <c r="C195" s="96"/>
      <c r="D195" s="34"/>
      <c r="E195" s="29"/>
      <c r="F195" s="35"/>
      <c r="G195" s="94"/>
      <c r="H195" s="29"/>
      <c r="I195" s="95"/>
      <c r="J195" s="30"/>
      <c r="K195" s="30"/>
      <c r="L195" s="94"/>
      <c r="M195" s="94"/>
    </row>
    <row r="196" spans="1:13" s="23" customFormat="1" ht="18.75" x14ac:dyDescent="0.3">
      <c r="A196" s="97" t="s">
        <v>197</v>
      </c>
      <c r="B196" s="25" t="s">
        <v>22</v>
      </c>
      <c r="C196" s="92" t="s">
        <v>198</v>
      </c>
      <c r="D196" s="34" t="s">
        <v>38</v>
      </c>
      <c r="E196" s="29">
        <v>120000</v>
      </c>
      <c r="F196" s="35">
        <v>0</v>
      </c>
      <c r="G196" s="94">
        <v>120000</v>
      </c>
      <c r="H196" s="29">
        <v>3444</v>
      </c>
      <c r="I196" s="94">
        <v>16809.87</v>
      </c>
      <c r="J196" s="30">
        <v>3648</v>
      </c>
      <c r="K196" s="30">
        <v>25</v>
      </c>
      <c r="L196" s="94">
        <f>+H196+I196+J196+K196</f>
        <v>23926.87</v>
      </c>
      <c r="M196" s="94">
        <f t="shared" ref="M196:M202" si="29">+G196-L196</f>
        <v>96073.13</v>
      </c>
    </row>
    <row r="197" spans="1:13" s="23" customFormat="1" ht="18.75" x14ac:dyDescent="0.3">
      <c r="A197" s="97" t="s">
        <v>199</v>
      </c>
      <c r="B197" s="25" t="s">
        <v>22</v>
      </c>
      <c r="C197" s="92" t="s">
        <v>200</v>
      </c>
      <c r="D197" s="34" t="s">
        <v>201</v>
      </c>
      <c r="E197" s="29">
        <v>80000</v>
      </c>
      <c r="F197" s="35">
        <v>0</v>
      </c>
      <c r="G197" s="94">
        <v>80000</v>
      </c>
      <c r="H197" s="29">
        <v>2296</v>
      </c>
      <c r="I197" s="94">
        <v>7400.87</v>
      </c>
      <c r="J197" s="30">
        <v>2432</v>
      </c>
      <c r="K197" s="30">
        <v>25</v>
      </c>
      <c r="L197" s="94">
        <f>+H197+I197+J197+K197</f>
        <v>12153.869999999999</v>
      </c>
      <c r="M197" s="94">
        <f t="shared" si="29"/>
        <v>67846.13</v>
      </c>
    </row>
    <row r="198" spans="1:13" s="23" customFormat="1" ht="18.75" x14ac:dyDescent="0.3">
      <c r="A198" s="97" t="s">
        <v>202</v>
      </c>
      <c r="B198" s="25" t="s">
        <v>22</v>
      </c>
      <c r="C198" s="92" t="s">
        <v>175</v>
      </c>
      <c r="D198" s="34" t="s">
        <v>41</v>
      </c>
      <c r="E198" s="29">
        <v>70000</v>
      </c>
      <c r="F198" s="35">
        <v>0</v>
      </c>
      <c r="G198" s="29">
        <v>70000</v>
      </c>
      <c r="H198" s="29">
        <v>2009</v>
      </c>
      <c r="I198" s="94">
        <v>5368.48</v>
      </c>
      <c r="J198" s="30">
        <v>2128</v>
      </c>
      <c r="K198" s="30">
        <v>25</v>
      </c>
      <c r="L198" s="94">
        <f>+H198+I198+J198+K198</f>
        <v>9530.48</v>
      </c>
      <c r="M198" s="94">
        <f t="shared" si="29"/>
        <v>60469.520000000004</v>
      </c>
    </row>
    <row r="199" spans="1:13" s="55" customFormat="1" ht="18.75" x14ac:dyDescent="0.3">
      <c r="A199" s="98" t="s">
        <v>203</v>
      </c>
      <c r="B199" s="51" t="s">
        <v>26</v>
      </c>
      <c r="C199" s="52" t="s">
        <v>175</v>
      </c>
      <c r="D199" s="53" t="s">
        <v>38</v>
      </c>
      <c r="E199" s="30">
        <v>70000</v>
      </c>
      <c r="F199" s="54">
        <v>0</v>
      </c>
      <c r="G199" s="30">
        <v>70000</v>
      </c>
      <c r="H199" s="30">
        <v>2009</v>
      </c>
      <c r="I199" s="99">
        <v>4984.5200000000004</v>
      </c>
      <c r="J199" s="30">
        <v>2128</v>
      </c>
      <c r="K199" s="30">
        <v>1944.78</v>
      </c>
      <c r="L199" s="99">
        <f>SUM(H199:K199)</f>
        <v>11066.300000000001</v>
      </c>
      <c r="M199" s="99">
        <f t="shared" si="29"/>
        <v>58933.7</v>
      </c>
    </row>
    <row r="200" spans="1:13" s="55" customFormat="1" ht="18.75" x14ac:dyDescent="0.3">
      <c r="A200" s="98" t="s">
        <v>204</v>
      </c>
      <c r="B200" s="51" t="s">
        <v>22</v>
      </c>
      <c r="C200" s="52" t="s">
        <v>205</v>
      </c>
      <c r="D200" s="53" t="s">
        <v>38</v>
      </c>
      <c r="E200" s="30">
        <v>80000</v>
      </c>
      <c r="F200" s="54">
        <v>0</v>
      </c>
      <c r="G200" s="30">
        <v>80000</v>
      </c>
      <c r="H200" s="30">
        <v>2296</v>
      </c>
      <c r="I200" s="99">
        <v>6920.92</v>
      </c>
      <c r="J200" s="30">
        <v>2432</v>
      </c>
      <c r="K200" s="30">
        <v>1944.78</v>
      </c>
      <c r="L200" s="99">
        <f>+H200+I200+J200+K200</f>
        <v>13593.7</v>
      </c>
      <c r="M200" s="99">
        <f t="shared" si="29"/>
        <v>66406.3</v>
      </c>
    </row>
    <row r="201" spans="1:13" s="23" customFormat="1" ht="18.75" x14ac:dyDescent="0.3">
      <c r="A201" s="100" t="s">
        <v>206</v>
      </c>
      <c r="B201" s="101" t="s">
        <v>26</v>
      </c>
      <c r="C201" s="102" t="s">
        <v>207</v>
      </c>
      <c r="D201" s="92" t="s">
        <v>38</v>
      </c>
      <c r="E201" s="29">
        <v>55000</v>
      </c>
      <c r="F201" s="35">
        <v>0</v>
      </c>
      <c r="G201" s="94">
        <v>55000</v>
      </c>
      <c r="H201" s="26">
        <v>1578.5</v>
      </c>
      <c r="I201" s="103">
        <v>2559.6799999999998</v>
      </c>
      <c r="J201" s="30">
        <v>1672</v>
      </c>
      <c r="K201" s="82">
        <v>25</v>
      </c>
      <c r="L201" s="94">
        <f>+H201+I201+J201+K201</f>
        <v>5835.18</v>
      </c>
      <c r="M201" s="94">
        <f t="shared" si="29"/>
        <v>49164.82</v>
      </c>
    </row>
    <row r="202" spans="1:13" s="55" customFormat="1" ht="18.75" x14ac:dyDescent="0.3">
      <c r="A202" s="72" t="s">
        <v>208</v>
      </c>
      <c r="B202" s="74" t="s">
        <v>26</v>
      </c>
      <c r="C202" s="53" t="s">
        <v>209</v>
      </c>
      <c r="D202" s="53" t="s">
        <v>41</v>
      </c>
      <c r="E202" s="30">
        <v>43500</v>
      </c>
      <c r="F202" s="54">
        <v>0</v>
      </c>
      <c r="G202" s="30">
        <v>43500</v>
      </c>
      <c r="H202" s="30">
        <v>1248.45</v>
      </c>
      <c r="I202" s="54">
        <v>648.66</v>
      </c>
      <c r="J202" s="30">
        <v>1322.4</v>
      </c>
      <c r="K202" s="30">
        <v>1944.78</v>
      </c>
      <c r="L202" s="30">
        <f>+H202+I202+J202+K202</f>
        <v>5164.29</v>
      </c>
      <c r="M202" s="30">
        <f t="shared" si="29"/>
        <v>38335.71</v>
      </c>
    </row>
    <row r="203" spans="1:13" s="23" customFormat="1" ht="18.75" x14ac:dyDescent="0.3">
      <c r="A203" s="97" t="s">
        <v>210</v>
      </c>
      <c r="B203" s="25" t="s">
        <v>22</v>
      </c>
      <c r="C203" s="52" t="s">
        <v>70</v>
      </c>
      <c r="D203" s="34" t="s">
        <v>41</v>
      </c>
      <c r="E203" s="29">
        <v>43500</v>
      </c>
      <c r="F203" s="35">
        <v>0</v>
      </c>
      <c r="G203" s="94">
        <v>43500</v>
      </c>
      <c r="H203" s="29">
        <v>1248.45</v>
      </c>
      <c r="I203" s="95">
        <v>936.62</v>
      </c>
      <c r="J203" s="30">
        <v>1322.4</v>
      </c>
      <c r="K203" s="30">
        <v>25</v>
      </c>
      <c r="L203" s="94">
        <v>3532.4700000000003</v>
      </c>
      <c r="M203" s="94">
        <v>39967.53</v>
      </c>
    </row>
    <row r="204" spans="1:13" s="23" customFormat="1" ht="18.75" x14ac:dyDescent="0.3">
      <c r="A204" s="97" t="s">
        <v>211</v>
      </c>
      <c r="B204" s="25" t="s">
        <v>22</v>
      </c>
      <c r="C204" s="92" t="s">
        <v>212</v>
      </c>
      <c r="D204" s="34" t="s">
        <v>49</v>
      </c>
      <c r="E204" s="29">
        <v>43500</v>
      </c>
      <c r="F204" s="35">
        <v>0</v>
      </c>
      <c r="G204" s="94">
        <v>43500</v>
      </c>
      <c r="H204" s="29">
        <v>1248.45</v>
      </c>
      <c r="I204" s="95">
        <v>936.62</v>
      </c>
      <c r="J204" s="30">
        <v>1322.4</v>
      </c>
      <c r="K204" s="30">
        <v>25</v>
      </c>
      <c r="L204" s="94">
        <f>+H204+I204+J204+K204</f>
        <v>3532.4700000000003</v>
      </c>
      <c r="M204" s="94">
        <f t="shared" ref="M204:M209" si="30">+G204-L204</f>
        <v>39967.53</v>
      </c>
    </row>
    <row r="205" spans="1:13" s="23" customFormat="1" ht="18.75" x14ac:dyDescent="0.3">
      <c r="A205" s="97" t="s">
        <v>213</v>
      </c>
      <c r="B205" s="25" t="s">
        <v>26</v>
      </c>
      <c r="C205" s="92" t="s">
        <v>99</v>
      </c>
      <c r="D205" s="34" t="s">
        <v>33</v>
      </c>
      <c r="E205" s="29">
        <v>25000</v>
      </c>
      <c r="F205" s="35">
        <v>0</v>
      </c>
      <c r="G205" s="94">
        <v>25000</v>
      </c>
      <c r="H205" s="29">
        <v>717.5</v>
      </c>
      <c r="I205" s="95">
        <v>0</v>
      </c>
      <c r="J205" s="30">
        <v>760</v>
      </c>
      <c r="K205" s="30">
        <v>25</v>
      </c>
      <c r="L205" s="94">
        <f>+H205+I205+J205+K205</f>
        <v>1502.5</v>
      </c>
      <c r="M205" s="94">
        <f t="shared" si="30"/>
        <v>23497.5</v>
      </c>
    </row>
    <row r="206" spans="1:13" s="23" customFormat="1" ht="18.75" x14ac:dyDescent="0.3">
      <c r="A206" s="24" t="s">
        <v>214</v>
      </c>
      <c r="B206" s="25" t="s">
        <v>140</v>
      </c>
      <c r="C206" s="34" t="s">
        <v>99</v>
      </c>
      <c r="D206" s="34" t="s">
        <v>33</v>
      </c>
      <c r="E206" s="29">
        <v>25000</v>
      </c>
      <c r="F206" s="27">
        <v>0</v>
      </c>
      <c r="G206" s="31">
        <v>25000</v>
      </c>
      <c r="H206" s="29">
        <v>717.5</v>
      </c>
      <c r="I206" s="35">
        <v>0</v>
      </c>
      <c r="J206" s="30">
        <v>760</v>
      </c>
      <c r="K206" s="30">
        <v>25</v>
      </c>
      <c r="L206" s="29">
        <f>+H206+I206+J206+K206</f>
        <v>1502.5</v>
      </c>
      <c r="M206" s="31">
        <f t="shared" si="30"/>
        <v>23497.5</v>
      </c>
    </row>
    <row r="207" spans="1:13" s="23" customFormat="1" ht="18.75" x14ac:dyDescent="0.3">
      <c r="A207" s="92" t="s">
        <v>215</v>
      </c>
      <c r="B207" s="25" t="s">
        <v>22</v>
      </c>
      <c r="C207" s="96" t="s">
        <v>32</v>
      </c>
      <c r="D207" s="34" t="s">
        <v>33</v>
      </c>
      <c r="E207" s="104">
        <v>30000</v>
      </c>
      <c r="F207" s="105">
        <v>0</v>
      </c>
      <c r="G207" s="94">
        <v>30000</v>
      </c>
      <c r="H207" s="29">
        <v>861</v>
      </c>
      <c r="I207" s="95">
        <v>0</v>
      </c>
      <c r="J207" s="30">
        <v>912</v>
      </c>
      <c r="K207" s="30">
        <v>25</v>
      </c>
      <c r="L207" s="94">
        <f>+H207+I207+J207+K207</f>
        <v>1798</v>
      </c>
      <c r="M207" s="94">
        <f t="shared" si="30"/>
        <v>28202</v>
      </c>
    </row>
    <row r="208" spans="1:13" s="23" customFormat="1" ht="18.75" x14ac:dyDescent="0.3">
      <c r="A208" s="97" t="s">
        <v>216</v>
      </c>
      <c r="B208" s="25" t="s">
        <v>22</v>
      </c>
      <c r="C208" s="96" t="s">
        <v>32</v>
      </c>
      <c r="D208" s="34" t="s">
        <v>33</v>
      </c>
      <c r="E208" s="29">
        <v>30000</v>
      </c>
      <c r="F208" s="35">
        <v>0</v>
      </c>
      <c r="G208" s="94">
        <v>30000</v>
      </c>
      <c r="H208" s="29">
        <v>861</v>
      </c>
      <c r="I208" s="95">
        <v>0</v>
      </c>
      <c r="J208" s="30">
        <v>912</v>
      </c>
      <c r="K208" s="30">
        <v>25</v>
      </c>
      <c r="L208" s="94">
        <f>+H208+I208+J208+K208</f>
        <v>1798</v>
      </c>
      <c r="M208" s="94">
        <f t="shared" si="30"/>
        <v>28202</v>
      </c>
    </row>
    <row r="209" spans="1:13" s="55" customFormat="1" ht="18.75" x14ac:dyDescent="0.3">
      <c r="A209" s="98" t="s">
        <v>217</v>
      </c>
      <c r="B209" s="51" t="s">
        <v>22</v>
      </c>
      <c r="C209" s="106" t="s">
        <v>32</v>
      </c>
      <c r="D209" s="53" t="s">
        <v>33</v>
      </c>
      <c r="E209" s="30">
        <v>30000</v>
      </c>
      <c r="F209" s="54">
        <v>0</v>
      </c>
      <c r="G209" s="99">
        <v>30000</v>
      </c>
      <c r="H209" s="30">
        <v>861</v>
      </c>
      <c r="I209" s="107">
        <v>0</v>
      </c>
      <c r="J209" s="30">
        <v>912</v>
      </c>
      <c r="K209" s="30">
        <v>1944.78</v>
      </c>
      <c r="L209" s="99">
        <f>SUM(H209:K209)</f>
        <v>3717.7799999999997</v>
      </c>
      <c r="M209" s="99">
        <f t="shared" si="30"/>
        <v>26282.22</v>
      </c>
    </row>
    <row r="210" spans="1:13" s="23" customFormat="1" ht="18.75" x14ac:dyDescent="0.3">
      <c r="A210" s="85" t="s">
        <v>167</v>
      </c>
      <c r="B210" s="108"/>
      <c r="C210" s="37">
        <v>14</v>
      </c>
      <c r="D210" s="37"/>
      <c r="E210" s="38">
        <f>SUM(E196:E209)</f>
        <v>745500</v>
      </c>
      <c r="F210" s="39">
        <v>0</v>
      </c>
      <c r="G210" s="38">
        <f t="shared" ref="G210:M210" si="31">SUM(G196:G209)</f>
        <v>745500</v>
      </c>
      <c r="H210" s="38">
        <f t="shared" si="31"/>
        <v>21395.850000000002</v>
      </c>
      <c r="I210" s="38">
        <f t="shared" si="31"/>
        <v>46566.240000000005</v>
      </c>
      <c r="J210" s="41">
        <f t="shared" si="31"/>
        <v>22663.200000000001</v>
      </c>
      <c r="K210" s="41">
        <f>SUM(K196:K209)</f>
        <v>8029.12</v>
      </c>
      <c r="L210" s="38">
        <f t="shared" si="31"/>
        <v>98654.409999999989</v>
      </c>
      <c r="M210" s="38">
        <f t="shared" si="31"/>
        <v>646845.59000000008</v>
      </c>
    </row>
    <row r="211" spans="1:13" s="23" customFormat="1" ht="18.75" x14ac:dyDescent="0.3">
      <c r="A211" s="85"/>
      <c r="B211" s="108"/>
      <c r="C211" s="37"/>
      <c r="D211" s="37"/>
      <c r="E211" s="38"/>
      <c r="G211" s="38"/>
      <c r="H211" s="38"/>
      <c r="I211" s="38"/>
      <c r="J211" s="41"/>
      <c r="K211" s="41"/>
      <c r="L211" s="38"/>
      <c r="M211" s="38"/>
    </row>
    <row r="212" spans="1:13" s="23" customFormat="1" ht="36" customHeight="1" x14ac:dyDescent="0.3">
      <c r="A212" s="79" t="s">
        <v>218</v>
      </c>
      <c r="B212" s="25"/>
      <c r="C212" s="42"/>
      <c r="D212" s="42"/>
      <c r="E212" s="38"/>
      <c r="F212" s="39"/>
      <c r="G212" s="40"/>
      <c r="H212" s="38"/>
      <c r="I212" s="38"/>
      <c r="J212" s="41"/>
      <c r="K212" s="41"/>
      <c r="L212" s="38"/>
      <c r="M212" s="40"/>
    </row>
    <row r="213" spans="1:13" s="23" customFormat="1" ht="18.75" x14ac:dyDescent="0.3">
      <c r="A213" s="97" t="s">
        <v>219</v>
      </c>
      <c r="B213" s="25" t="s">
        <v>22</v>
      </c>
      <c r="C213" s="92" t="s">
        <v>220</v>
      </c>
      <c r="D213" s="34" t="s">
        <v>38</v>
      </c>
      <c r="E213" s="29">
        <v>120000</v>
      </c>
      <c r="F213" s="35">
        <v>0</v>
      </c>
      <c r="G213" s="94">
        <v>120000</v>
      </c>
      <c r="H213" s="29">
        <v>3444</v>
      </c>
      <c r="I213" s="94">
        <v>16809.87</v>
      </c>
      <c r="J213" s="30">
        <v>3648</v>
      </c>
      <c r="K213" s="30">
        <v>25</v>
      </c>
      <c r="L213" s="94">
        <f>+H213+I213+J213+K213</f>
        <v>23926.87</v>
      </c>
      <c r="M213" s="109">
        <f>+G213-L213</f>
        <v>96073.13</v>
      </c>
    </row>
    <row r="214" spans="1:13" s="23" customFormat="1" ht="18.75" x14ac:dyDescent="0.3">
      <c r="A214" s="97" t="s">
        <v>221</v>
      </c>
      <c r="B214" s="25" t="s">
        <v>26</v>
      </c>
      <c r="C214" s="92" t="s">
        <v>175</v>
      </c>
      <c r="D214" s="34" t="s">
        <v>38</v>
      </c>
      <c r="E214" s="29">
        <v>80000</v>
      </c>
      <c r="F214" s="35">
        <v>0</v>
      </c>
      <c r="G214" s="29">
        <v>80000</v>
      </c>
      <c r="H214" s="29">
        <v>2296</v>
      </c>
      <c r="I214" s="94">
        <v>6482.36</v>
      </c>
      <c r="J214" s="30">
        <v>2432</v>
      </c>
      <c r="K214" s="30">
        <v>4567.5600000000004</v>
      </c>
      <c r="L214" s="94">
        <f>+H214+I214+J214+K214</f>
        <v>15777.920000000002</v>
      </c>
      <c r="M214" s="109">
        <f>+G214-L214</f>
        <v>64222.080000000002</v>
      </c>
    </row>
    <row r="215" spans="1:13" s="23" customFormat="1" ht="18.75" x14ac:dyDescent="0.3">
      <c r="A215" s="97" t="s">
        <v>222</v>
      </c>
      <c r="B215" s="25" t="s">
        <v>26</v>
      </c>
      <c r="C215" s="92" t="s">
        <v>40</v>
      </c>
      <c r="D215" s="34" t="s">
        <v>41</v>
      </c>
      <c r="E215" s="29">
        <v>37500</v>
      </c>
      <c r="F215" s="35">
        <v>0</v>
      </c>
      <c r="G215" s="94">
        <v>37500</v>
      </c>
      <c r="H215" s="29">
        <v>1076.25</v>
      </c>
      <c r="I215" s="95">
        <v>89.81</v>
      </c>
      <c r="J215" s="30">
        <v>1140</v>
      </c>
      <c r="K215" s="30">
        <v>25</v>
      </c>
      <c r="L215" s="94">
        <f>+H215+I215+J215+K215</f>
        <v>2331.06</v>
      </c>
      <c r="M215" s="94">
        <f>+G215-L215</f>
        <v>35168.94</v>
      </c>
    </row>
    <row r="216" spans="1:13" s="23" customFormat="1" ht="18" customHeight="1" x14ac:dyDescent="0.3">
      <c r="A216" s="97" t="s">
        <v>223</v>
      </c>
      <c r="B216" s="25" t="s">
        <v>22</v>
      </c>
      <c r="C216" s="52" t="s">
        <v>70</v>
      </c>
      <c r="D216" s="34" t="s">
        <v>41</v>
      </c>
      <c r="E216" s="29">
        <v>43500</v>
      </c>
      <c r="F216" s="35">
        <v>0</v>
      </c>
      <c r="G216" s="94">
        <v>43500</v>
      </c>
      <c r="H216" s="29">
        <v>1248.45</v>
      </c>
      <c r="I216" s="95">
        <v>936.62</v>
      </c>
      <c r="J216" s="30">
        <v>1322.4</v>
      </c>
      <c r="K216" s="30">
        <v>25</v>
      </c>
      <c r="L216" s="94">
        <v>3532.4700000000003</v>
      </c>
      <c r="M216" s="94">
        <v>39967.53</v>
      </c>
    </row>
    <row r="217" spans="1:13" s="23" customFormat="1" ht="18.75" x14ac:dyDescent="0.3">
      <c r="A217" s="97" t="s">
        <v>224</v>
      </c>
      <c r="B217" s="25" t="s">
        <v>26</v>
      </c>
      <c r="C217" s="92" t="s">
        <v>99</v>
      </c>
      <c r="D217" s="34" t="s">
        <v>33</v>
      </c>
      <c r="E217" s="29">
        <v>25000</v>
      </c>
      <c r="F217" s="35">
        <v>0</v>
      </c>
      <c r="G217" s="94">
        <v>25000</v>
      </c>
      <c r="H217" s="29">
        <v>717.5</v>
      </c>
      <c r="I217" s="95">
        <v>0</v>
      </c>
      <c r="J217" s="30">
        <v>760</v>
      </c>
      <c r="K217" s="30">
        <v>25</v>
      </c>
      <c r="L217" s="94">
        <f>+H217+I217+J217+K217</f>
        <v>1502.5</v>
      </c>
      <c r="M217" s="94">
        <f>+G217-L217</f>
        <v>23497.5</v>
      </c>
    </row>
    <row r="218" spans="1:13" s="23" customFormat="1" ht="18.75" x14ac:dyDescent="0.3">
      <c r="A218" s="97" t="s">
        <v>225</v>
      </c>
      <c r="B218" s="25" t="s">
        <v>22</v>
      </c>
      <c r="C218" s="96" t="s">
        <v>32</v>
      </c>
      <c r="D218" s="34" t="s">
        <v>33</v>
      </c>
      <c r="E218" s="29">
        <v>30000</v>
      </c>
      <c r="F218" s="35">
        <v>0</v>
      </c>
      <c r="G218" s="94">
        <v>30000</v>
      </c>
      <c r="H218" s="29">
        <v>861</v>
      </c>
      <c r="I218" s="95">
        <v>0</v>
      </c>
      <c r="J218" s="30">
        <v>912</v>
      </c>
      <c r="K218" s="30">
        <v>2134</v>
      </c>
      <c r="L218" s="94">
        <f>+H218+I218+J218+K218</f>
        <v>3907</v>
      </c>
      <c r="M218" s="94">
        <f>+G218-L218</f>
        <v>26093</v>
      </c>
    </row>
    <row r="219" spans="1:13" s="23" customFormat="1" ht="17.25" customHeight="1" x14ac:dyDescent="0.3">
      <c r="A219" s="97" t="s">
        <v>226</v>
      </c>
      <c r="B219" s="25" t="s">
        <v>22</v>
      </c>
      <c r="C219" s="96" t="s">
        <v>32</v>
      </c>
      <c r="D219" s="34" t="s">
        <v>33</v>
      </c>
      <c r="E219" s="29">
        <v>30000</v>
      </c>
      <c r="F219" s="35">
        <v>0</v>
      </c>
      <c r="G219" s="94">
        <v>30000</v>
      </c>
      <c r="H219" s="29">
        <v>861</v>
      </c>
      <c r="I219" s="95">
        <v>0</v>
      </c>
      <c r="J219" s="30">
        <v>912</v>
      </c>
      <c r="K219" s="30">
        <v>25</v>
      </c>
      <c r="L219" s="94">
        <f>+H219+I219+J219+K219</f>
        <v>1798</v>
      </c>
      <c r="M219" s="94">
        <f>+G219-L219</f>
        <v>28202</v>
      </c>
    </row>
    <row r="220" spans="1:13" s="23" customFormat="1" ht="18.75" x14ac:dyDescent="0.3">
      <c r="A220" s="97" t="s">
        <v>227</v>
      </c>
      <c r="B220" s="25" t="s">
        <v>22</v>
      </c>
      <c r="C220" s="96" t="s">
        <v>32</v>
      </c>
      <c r="D220" s="34" t="s">
        <v>33</v>
      </c>
      <c r="E220" s="29">
        <v>30000</v>
      </c>
      <c r="F220" s="35">
        <v>0</v>
      </c>
      <c r="G220" s="94">
        <v>30000</v>
      </c>
      <c r="H220" s="29">
        <v>861</v>
      </c>
      <c r="I220" s="95">
        <v>0</v>
      </c>
      <c r="J220" s="30">
        <v>912</v>
      </c>
      <c r="K220" s="30">
        <v>25</v>
      </c>
      <c r="L220" s="94">
        <v>1798</v>
      </c>
      <c r="M220" s="94">
        <f>+G220-L220</f>
        <v>28202</v>
      </c>
    </row>
    <row r="221" spans="1:13" s="23" customFormat="1" ht="18.75" x14ac:dyDescent="0.3">
      <c r="A221" s="36" t="s">
        <v>167</v>
      </c>
      <c r="B221" s="25"/>
      <c r="C221" s="37">
        <v>8</v>
      </c>
      <c r="D221" s="34"/>
      <c r="E221" s="38">
        <f>SUM(E213:E220)</f>
        <v>396000</v>
      </c>
      <c r="F221" s="39">
        <v>0</v>
      </c>
      <c r="G221" s="38">
        <f t="shared" ref="G221:M221" si="32">SUM(G213:G220)</f>
        <v>396000</v>
      </c>
      <c r="H221" s="38">
        <f t="shared" si="32"/>
        <v>11365.2</v>
      </c>
      <c r="I221" s="38">
        <f t="shared" si="32"/>
        <v>24318.66</v>
      </c>
      <c r="J221" s="41">
        <f t="shared" si="32"/>
        <v>12038.4</v>
      </c>
      <c r="K221" s="41">
        <f t="shared" si="32"/>
        <v>6851.56</v>
      </c>
      <c r="L221" s="38">
        <f t="shared" si="32"/>
        <v>54573.82</v>
      </c>
      <c r="M221" s="38">
        <f t="shared" si="32"/>
        <v>341426.18000000005</v>
      </c>
    </row>
    <row r="222" spans="1:13" s="23" customFormat="1" ht="18.75" x14ac:dyDescent="0.3">
      <c r="A222" s="36"/>
      <c r="B222" s="25"/>
      <c r="C222" s="37"/>
      <c r="D222" s="34"/>
      <c r="F222" s="35"/>
      <c r="G222" s="94"/>
      <c r="H222" s="29"/>
      <c r="I222" s="95"/>
      <c r="J222" s="30"/>
      <c r="K222" s="30"/>
      <c r="L222" s="94"/>
      <c r="M222" s="94"/>
    </row>
    <row r="223" spans="1:13" s="23" customFormat="1" ht="37.5" x14ac:dyDescent="0.3">
      <c r="A223" s="79" t="s">
        <v>228</v>
      </c>
      <c r="B223" s="25"/>
      <c r="C223" s="96"/>
      <c r="D223" s="34"/>
      <c r="E223" s="29"/>
      <c r="F223" s="35"/>
      <c r="G223" s="94"/>
      <c r="H223" s="29"/>
      <c r="I223" s="95"/>
      <c r="J223" s="30"/>
      <c r="K223" s="30"/>
      <c r="L223" s="94"/>
      <c r="M223" s="94"/>
    </row>
    <row r="224" spans="1:13" s="23" customFormat="1" ht="18.75" x14ac:dyDescent="0.3">
      <c r="A224" s="97" t="s">
        <v>229</v>
      </c>
      <c r="B224" s="25" t="s">
        <v>26</v>
      </c>
      <c r="C224" s="92" t="s">
        <v>40</v>
      </c>
      <c r="D224" s="34" t="s">
        <v>41</v>
      </c>
      <c r="E224" s="29">
        <v>37500</v>
      </c>
      <c r="F224" s="35">
        <v>0</v>
      </c>
      <c r="G224" s="94">
        <v>37500</v>
      </c>
      <c r="H224" s="29">
        <v>1076.25</v>
      </c>
      <c r="I224" s="95">
        <v>89.81</v>
      </c>
      <c r="J224" s="30">
        <v>1140</v>
      </c>
      <c r="K224" s="30">
        <v>25</v>
      </c>
      <c r="L224" s="94">
        <f>+H224+I224+J224+K224</f>
        <v>2331.06</v>
      </c>
      <c r="M224" s="94">
        <f>+G224-L224</f>
        <v>35168.94</v>
      </c>
    </row>
    <row r="225" spans="1:13" s="23" customFormat="1" ht="18.75" x14ac:dyDescent="0.3">
      <c r="A225" s="97" t="s">
        <v>230</v>
      </c>
      <c r="B225" s="25" t="s">
        <v>22</v>
      </c>
      <c r="C225" s="52" t="s">
        <v>70</v>
      </c>
      <c r="D225" s="34" t="s">
        <v>41</v>
      </c>
      <c r="E225" s="29">
        <v>43500</v>
      </c>
      <c r="F225" s="35">
        <v>0</v>
      </c>
      <c r="G225" s="94">
        <v>43500</v>
      </c>
      <c r="H225" s="29">
        <v>1248.45</v>
      </c>
      <c r="I225" s="95">
        <v>936.62</v>
      </c>
      <c r="J225" s="30">
        <v>1322.4</v>
      </c>
      <c r="K225" s="30">
        <v>25</v>
      </c>
      <c r="L225" s="94">
        <f>+H225+I225+J225+K225</f>
        <v>3532.4700000000003</v>
      </c>
      <c r="M225" s="94">
        <f>+G225-L225</f>
        <v>39967.53</v>
      </c>
    </row>
    <row r="226" spans="1:13" s="23" customFormat="1" ht="18.75" x14ac:dyDescent="0.3">
      <c r="A226" s="97" t="s">
        <v>231</v>
      </c>
      <c r="B226" s="25" t="s">
        <v>22</v>
      </c>
      <c r="C226" s="52" t="s">
        <v>70</v>
      </c>
      <c r="D226" s="34" t="s">
        <v>41</v>
      </c>
      <c r="E226" s="29">
        <v>43500</v>
      </c>
      <c r="F226" s="35">
        <v>0</v>
      </c>
      <c r="G226" s="94">
        <v>43500</v>
      </c>
      <c r="H226" s="29">
        <v>1248.45</v>
      </c>
      <c r="I226" s="95">
        <v>936.62</v>
      </c>
      <c r="J226" s="30">
        <v>1322.4</v>
      </c>
      <c r="K226" s="30">
        <v>25</v>
      </c>
      <c r="L226" s="94">
        <v>3532.4700000000003</v>
      </c>
      <c r="M226" s="94">
        <v>39967.53</v>
      </c>
    </row>
    <row r="227" spans="1:13" s="23" customFormat="1" ht="18.75" x14ac:dyDescent="0.3">
      <c r="A227" s="97" t="s">
        <v>232</v>
      </c>
      <c r="B227" s="108" t="s">
        <v>26</v>
      </c>
      <c r="C227" s="92" t="s">
        <v>99</v>
      </c>
      <c r="D227" s="34" t="s">
        <v>33</v>
      </c>
      <c r="E227" s="29">
        <v>25000</v>
      </c>
      <c r="F227" s="35">
        <v>0</v>
      </c>
      <c r="G227" s="94">
        <v>25000</v>
      </c>
      <c r="H227" s="29">
        <v>717.5</v>
      </c>
      <c r="I227" s="95">
        <v>0</v>
      </c>
      <c r="J227" s="30">
        <v>760</v>
      </c>
      <c r="K227" s="30">
        <v>25</v>
      </c>
      <c r="L227" s="94">
        <f>+H227+I227+J227+K227</f>
        <v>1502.5</v>
      </c>
      <c r="M227" s="94">
        <f>+G227-L227</f>
        <v>23497.5</v>
      </c>
    </row>
    <row r="228" spans="1:13" s="23" customFormat="1" ht="18.75" x14ac:dyDescent="0.3">
      <c r="A228" s="97" t="s">
        <v>233</v>
      </c>
      <c r="B228" s="25" t="s">
        <v>22</v>
      </c>
      <c r="C228" s="96" t="s">
        <v>32</v>
      </c>
      <c r="D228" s="34" t="s">
        <v>33</v>
      </c>
      <c r="E228" s="29">
        <v>30000</v>
      </c>
      <c r="F228" s="35">
        <v>0</v>
      </c>
      <c r="G228" s="94">
        <v>30000</v>
      </c>
      <c r="H228" s="29">
        <v>861</v>
      </c>
      <c r="I228" s="95">
        <v>0</v>
      </c>
      <c r="J228" s="30">
        <v>912</v>
      </c>
      <c r="K228" s="30">
        <v>25</v>
      </c>
      <c r="L228" s="94">
        <f>+H228+I228+J228+K228</f>
        <v>1798</v>
      </c>
      <c r="M228" s="94">
        <f>+G228-L228</f>
        <v>28202</v>
      </c>
    </row>
    <row r="229" spans="1:13" s="23" customFormat="1" ht="18.75" x14ac:dyDescent="0.3">
      <c r="A229" s="97" t="s">
        <v>234</v>
      </c>
      <c r="B229" s="25" t="s">
        <v>22</v>
      </c>
      <c r="C229" s="96" t="s">
        <v>32</v>
      </c>
      <c r="D229" s="34" t="s">
        <v>33</v>
      </c>
      <c r="E229" s="29">
        <v>30000</v>
      </c>
      <c r="F229" s="35">
        <v>0</v>
      </c>
      <c r="G229" s="94">
        <v>30000</v>
      </c>
      <c r="H229" s="29">
        <v>861</v>
      </c>
      <c r="I229" s="95">
        <v>0</v>
      </c>
      <c r="J229" s="30">
        <v>912</v>
      </c>
      <c r="K229" s="30">
        <v>25</v>
      </c>
      <c r="L229" s="94">
        <v>1798</v>
      </c>
      <c r="M229" s="94">
        <f>+G229-L229</f>
        <v>28202</v>
      </c>
    </row>
    <row r="230" spans="1:13" s="23" customFormat="1" ht="18.75" x14ac:dyDescent="0.3">
      <c r="A230" s="97" t="s">
        <v>235</v>
      </c>
      <c r="B230" s="25" t="s">
        <v>22</v>
      </c>
      <c r="C230" s="96" t="s">
        <v>32</v>
      </c>
      <c r="D230" s="34" t="s">
        <v>33</v>
      </c>
      <c r="E230" s="29">
        <v>30000</v>
      </c>
      <c r="F230" s="35">
        <v>0</v>
      </c>
      <c r="G230" s="94">
        <v>30000</v>
      </c>
      <c r="H230" s="29">
        <v>861</v>
      </c>
      <c r="I230" s="95">
        <v>0</v>
      </c>
      <c r="J230" s="30">
        <v>912</v>
      </c>
      <c r="K230" s="30">
        <v>25</v>
      </c>
      <c r="L230" s="94">
        <v>1798</v>
      </c>
      <c r="M230" s="94">
        <f>+G230-L230</f>
        <v>28202</v>
      </c>
    </row>
    <row r="231" spans="1:13" s="23" customFormat="1" ht="18.75" x14ac:dyDescent="0.3">
      <c r="A231" s="36" t="s">
        <v>167</v>
      </c>
      <c r="B231" s="25"/>
      <c r="C231" s="37">
        <v>7</v>
      </c>
      <c r="D231" s="34"/>
      <c r="E231" s="38">
        <f>SUM(E224:E230)</f>
        <v>239500</v>
      </c>
      <c r="F231" s="39">
        <v>0</v>
      </c>
      <c r="G231" s="38">
        <f t="shared" ref="G231:M231" si="33">SUM(G224:G230)</f>
        <v>239500</v>
      </c>
      <c r="H231" s="38">
        <f t="shared" si="33"/>
        <v>6873.65</v>
      </c>
      <c r="I231" s="38">
        <f t="shared" si="33"/>
        <v>1963.0500000000002</v>
      </c>
      <c r="J231" s="41">
        <f t="shared" si="33"/>
        <v>7280.8</v>
      </c>
      <c r="K231" s="41">
        <f>SUM(K224:K230)</f>
        <v>175</v>
      </c>
      <c r="L231" s="38">
        <f t="shared" si="33"/>
        <v>16292.5</v>
      </c>
      <c r="M231" s="38">
        <f t="shared" si="33"/>
        <v>223207.5</v>
      </c>
    </row>
    <row r="232" spans="1:13" s="23" customFormat="1" ht="18.75" x14ac:dyDescent="0.3">
      <c r="A232" s="36"/>
      <c r="B232" s="25"/>
      <c r="C232" s="37"/>
      <c r="D232" s="34"/>
      <c r="E232" s="29"/>
      <c r="F232" s="35"/>
      <c r="G232" s="94"/>
      <c r="H232" s="29"/>
      <c r="I232" s="95"/>
      <c r="J232" s="30"/>
      <c r="K232" s="30"/>
      <c r="L232" s="94"/>
      <c r="M232" s="94"/>
    </row>
    <row r="233" spans="1:13" s="23" customFormat="1" ht="41.25" customHeight="1" x14ac:dyDescent="0.3">
      <c r="A233" s="79" t="s">
        <v>236</v>
      </c>
      <c r="B233" s="25"/>
      <c r="C233" s="96"/>
      <c r="D233" s="34"/>
      <c r="E233" s="29"/>
      <c r="F233" s="35"/>
      <c r="G233" s="94"/>
      <c r="H233" s="29"/>
      <c r="I233" s="95"/>
      <c r="J233" s="30"/>
      <c r="K233" s="30"/>
      <c r="L233" s="94"/>
      <c r="M233" s="94"/>
    </row>
    <row r="234" spans="1:13" s="23" customFormat="1" ht="18.75" x14ac:dyDescent="0.3">
      <c r="A234" s="97" t="s">
        <v>237</v>
      </c>
      <c r="B234" s="25" t="s">
        <v>26</v>
      </c>
      <c r="C234" s="92" t="s">
        <v>209</v>
      </c>
      <c r="D234" s="34" t="s">
        <v>41</v>
      </c>
      <c r="E234" s="29">
        <v>37500</v>
      </c>
      <c r="F234" s="35">
        <v>0</v>
      </c>
      <c r="G234" s="94">
        <v>37500</v>
      </c>
      <c r="H234" s="29">
        <v>1076.25</v>
      </c>
      <c r="I234" s="95">
        <v>89.81</v>
      </c>
      <c r="J234" s="30">
        <v>1140</v>
      </c>
      <c r="K234" s="30">
        <v>25</v>
      </c>
      <c r="L234" s="94">
        <f>+H234+I234+J234+K234</f>
        <v>2331.06</v>
      </c>
      <c r="M234" s="94">
        <f t="shared" ref="M234:M240" si="34">+G234-L234</f>
        <v>35168.94</v>
      </c>
    </row>
    <row r="235" spans="1:13" s="23" customFormat="1" ht="18.75" x14ac:dyDescent="0.3">
      <c r="A235" s="97" t="s">
        <v>238</v>
      </c>
      <c r="B235" s="25" t="s">
        <v>26</v>
      </c>
      <c r="C235" s="92" t="s">
        <v>40</v>
      </c>
      <c r="D235" s="34" t="s">
        <v>41</v>
      </c>
      <c r="E235" s="29">
        <v>43500</v>
      </c>
      <c r="F235" s="35">
        <v>0</v>
      </c>
      <c r="G235" s="94">
        <v>43500</v>
      </c>
      <c r="H235" s="29">
        <v>1248.45</v>
      </c>
      <c r="I235" s="95">
        <v>936.62</v>
      </c>
      <c r="J235" s="30">
        <v>1322.4</v>
      </c>
      <c r="K235" s="30">
        <v>25</v>
      </c>
      <c r="L235" s="94">
        <f>+H235+I235+J235+K235</f>
        <v>3532.4700000000003</v>
      </c>
      <c r="M235" s="94">
        <f t="shared" si="34"/>
        <v>39967.53</v>
      </c>
    </row>
    <row r="236" spans="1:13" s="23" customFormat="1" ht="18.75" x14ac:dyDescent="0.3">
      <c r="A236" s="97" t="s">
        <v>239</v>
      </c>
      <c r="B236" s="25" t="s">
        <v>26</v>
      </c>
      <c r="C236" s="92" t="s">
        <v>40</v>
      </c>
      <c r="D236" s="34" t="s">
        <v>41</v>
      </c>
      <c r="E236" s="29">
        <v>37500</v>
      </c>
      <c r="F236" s="35">
        <v>0</v>
      </c>
      <c r="G236" s="94">
        <v>37500</v>
      </c>
      <c r="H236" s="29">
        <v>1076.25</v>
      </c>
      <c r="I236" s="95">
        <v>89.81</v>
      </c>
      <c r="J236" s="30">
        <v>1140</v>
      </c>
      <c r="K236" s="30">
        <v>25</v>
      </c>
      <c r="L236" s="94">
        <v>2331.06</v>
      </c>
      <c r="M236" s="94">
        <f t="shared" si="34"/>
        <v>35168.94</v>
      </c>
    </row>
    <row r="237" spans="1:13" s="23" customFormat="1" ht="18.75" x14ac:dyDescent="0.3">
      <c r="A237" s="97" t="s">
        <v>240</v>
      </c>
      <c r="B237" s="25" t="s">
        <v>22</v>
      </c>
      <c r="C237" s="92" t="s">
        <v>171</v>
      </c>
      <c r="D237" s="34" t="s">
        <v>41</v>
      </c>
      <c r="E237" s="29">
        <v>43500</v>
      </c>
      <c r="F237" s="35">
        <v>0</v>
      </c>
      <c r="G237" s="94">
        <v>43500</v>
      </c>
      <c r="H237" s="29">
        <v>1248.45</v>
      </c>
      <c r="I237" s="95">
        <v>936.62</v>
      </c>
      <c r="J237" s="30">
        <v>1322.4</v>
      </c>
      <c r="K237" s="30">
        <v>25</v>
      </c>
      <c r="L237" s="94">
        <f>+H237+I237+J237+K237</f>
        <v>3532.4700000000003</v>
      </c>
      <c r="M237" s="94">
        <f>+G237-L237</f>
        <v>39967.53</v>
      </c>
    </row>
    <row r="238" spans="1:13" s="23" customFormat="1" ht="18.75" x14ac:dyDescent="0.3">
      <c r="A238" s="97" t="s">
        <v>241</v>
      </c>
      <c r="B238" s="108" t="s">
        <v>26</v>
      </c>
      <c r="C238" s="92" t="s">
        <v>99</v>
      </c>
      <c r="D238" s="34" t="s">
        <v>33</v>
      </c>
      <c r="E238" s="29">
        <v>25000</v>
      </c>
      <c r="F238" s="35">
        <v>0</v>
      </c>
      <c r="G238" s="94">
        <v>25000</v>
      </c>
      <c r="H238" s="29">
        <v>717.5</v>
      </c>
      <c r="I238" s="95">
        <v>0</v>
      </c>
      <c r="J238" s="30">
        <v>760</v>
      </c>
      <c r="K238" s="30">
        <v>25</v>
      </c>
      <c r="L238" s="94">
        <f>+H238+I238+J238+K238</f>
        <v>1502.5</v>
      </c>
      <c r="M238" s="94">
        <f t="shared" si="34"/>
        <v>23497.5</v>
      </c>
    </row>
    <row r="239" spans="1:13" s="23" customFormat="1" ht="18.75" x14ac:dyDescent="0.3">
      <c r="A239" s="92" t="s">
        <v>242</v>
      </c>
      <c r="B239" s="25" t="s">
        <v>22</v>
      </c>
      <c r="C239" s="96" t="s">
        <v>32</v>
      </c>
      <c r="D239" s="34" t="s">
        <v>33</v>
      </c>
      <c r="E239" s="104">
        <v>30000</v>
      </c>
      <c r="F239" s="105">
        <v>0</v>
      </c>
      <c r="G239" s="94">
        <v>30000</v>
      </c>
      <c r="H239" s="29">
        <v>861</v>
      </c>
      <c r="I239" s="95">
        <v>0</v>
      </c>
      <c r="J239" s="30">
        <v>912</v>
      </c>
      <c r="K239" s="30">
        <v>25</v>
      </c>
      <c r="L239" s="94">
        <f>+H239+I239+J239+K239</f>
        <v>1798</v>
      </c>
      <c r="M239" s="94">
        <f t="shared" si="34"/>
        <v>28202</v>
      </c>
    </row>
    <row r="240" spans="1:13" s="23" customFormat="1" ht="18.75" x14ac:dyDescent="0.3">
      <c r="A240" s="97" t="s">
        <v>243</v>
      </c>
      <c r="B240" s="25" t="s">
        <v>186</v>
      </c>
      <c r="C240" s="96" t="s">
        <v>32</v>
      </c>
      <c r="D240" s="34" t="s">
        <v>33</v>
      </c>
      <c r="E240" s="29">
        <v>30000</v>
      </c>
      <c r="F240" s="35">
        <v>0</v>
      </c>
      <c r="G240" s="94">
        <v>30000</v>
      </c>
      <c r="H240" s="29">
        <v>861</v>
      </c>
      <c r="I240" s="95">
        <v>0</v>
      </c>
      <c r="J240" s="30">
        <v>912</v>
      </c>
      <c r="K240" s="30">
        <v>25</v>
      </c>
      <c r="L240" s="94">
        <f>+H240+I240+J240+K240</f>
        <v>1798</v>
      </c>
      <c r="M240" s="94">
        <f t="shared" si="34"/>
        <v>28202</v>
      </c>
    </row>
    <row r="241" spans="1:13" s="23" customFormat="1" ht="18.75" x14ac:dyDescent="0.3">
      <c r="A241" s="36" t="s">
        <v>167</v>
      </c>
      <c r="B241" s="25"/>
      <c r="C241" s="37">
        <v>7</v>
      </c>
      <c r="D241" s="34"/>
      <c r="E241" s="38">
        <f>SUM(E234:E240)</f>
        <v>247000</v>
      </c>
      <c r="F241" s="45">
        <v>0</v>
      </c>
      <c r="G241" s="38">
        <f t="shared" ref="G241:M241" si="35">SUM(G234:G240)</f>
        <v>247000</v>
      </c>
      <c r="H241" s="38">
        <f t="shared" si="35"/>
        <v>7088.9</v>
      </c>
      <c r="I241" s="38">
        <f t="shared" si="35"/>
        <v>2052.86</v>
      </c>
      <c r="J241" s="41">
        <f t="shared" si="35"/>
        <v>7508.8</v>
      </c>
      <c r="K241" s="41">
        <f>SUM(K234:K240)</f>
        <v>175</v>
      </c>
      <c r="L241" s="38">
        <f t="shared" si="35"/>
        <v>16825.560000000001</v>
      </c>
      <c r="M241" s="38">
        <f t="shared" si="35"/>
        <v>230174.44</v>
      </c>
    </row>
    <row r="242" spans="1:13" s="23" customFormat="1" ht="18.75" x14ac:dyDescent="0.3">
      <c r="A242" s="36"/>
      <c r="B242" s="25"/>
      <c r="C242" s="37"/>
      <c r="D242" s="34"/>
      <c r="E242" s="38">
        <f>+E210+E221+E231+E241</f>
        <v>1628000</v>
      </c>
      <c r="F242" s="39">
        <v>0</v>
      </c>
      <c r="G242" s="38">
        <f t="shared" ref="G242:M242" si="36">+G210+G221+G231+G241</f>
        <v>1628000</v>
      </c>
      <c r="H242" s="38">
        <f t="shared" si="36"/>
        <v>46723.600000000006</v>
      </c>
      <c r="I242" s="38">
        <f t="shared" si="36"/>
        <v>74900.810000000012</v>
      </c>
      <c r="J242" s="41">
        <f t="shared" si="36"/>
        <v>49491.200000000004</v>
      </c>
      <c r="K242" s="41">
        <f t="shared" si="36"/>
        <v>15230.68</v>
      </c>
      <c r="L242" s="38">
        <f t="shared" si="36"/>
        <v>186346.28999999998</v>
      </c>
      <c r="M242" s="38">
        <f t="shared" si="36"/>
        <v>1441653.71</v>
      </c>
    </row>
    <row r="243" spans="1:13" s="23" customFormat="1" ht="18.75" x14ac:dyDescent="0.3">
      <c r="A243" s="36"/>
      <c r="B243" s="32"/>
      <c r="C243" s="37"/>
      <c r="D243" s="37"/>
      <c r="E243" s="38"/>
      <c r="F243" s="39"/>
      <c r="G243" s="40"/>
      <c r="H243" s="38"/>
      <c r="I243" s="38"/>
      <c r="J243" s="41"/>
      <c r="K243" s="41"/>
      <c r="L243" s="38"/>
      <c r="M243" s="40"/>
    </row>
    <row r="244" spans="1:13" s="23" customFormat="1" ht="27.75" customHeight="1" x14ac:dyDescent="0.3">
      <c r="A244" s="110" t="s">
        <v>244</v>
      </c>
      <c r="B244" s="111"/>
      <c r="C244" s="110">
        <f>+C221+C192+C182+C171+C166+C162+C156+C151+C144+C136+C128+C120+C116+C105++C91+C78+C60+C55+C47+C42+C38+C23+C96+C110+C30+C132+C241+C231+C210+C175+C100</f>
        <v>131</v>
      </c>
      <c r="D244" s="110"/>
      <c r="E244" s="112">
        <f>+E23+E30+E38+E42+E47+E55+E60+E78+E91+E96+E105+E110+E116+E120+E128+E132+E136+E144+E151+E156+E162+E166+E171+E175+E182+E192+E210+E221+E231+E241+E100</f>
        <v>6827500</v>
      </c>
      <c r="F244" s="113">
        <v>0</v>
      </c>
      <c r="G244" s="112">
        <f t="shared" ref="G244:M244" si="37">+G23+G30+G38+G42+G47+G55+G60+G78+G91+G96+G105+G110+G116+G120+G128+G132+G136+G144+G151+G156+G162+G166+G171+G175+G182+G192+G210+G221+G231+G241+G100</f>
        <v>6827500</v>
      </c>
      <c r="H244" s="112">
        <f t="shared" si="37"/>
        <v>195949.25</v>
      </c>
      <c r="I244" s="112">
        <f>+I23+I30+I38+I42+I47+I55+I60+I78+I91+I96+I105+I110+I116+I120+I128+I132+I136+I144+I151+I156+I162+I166+I171+I175+I182+I192+I210+I221+I231+I241+I100</f>
        <v>422768.20999999996</v>
      </c>
      <c r="J244" s="112">
        <f>+J23+J30+J38+J42+J47+J55+J60+J78+J91+J96+J105+J110+J116+J120+J128+J132+J136+J144+J151+J156+J162+J166+J171+J175+J182+J192+J210+J221+J231+J241+J100</f>
        <v>206711.78999999995</v>
      </c>
      <c r="K244" s="112">
        <f t="shared" si="37"/>
        <v>157081.84999999995</v>
      </c>
      <c r="L244" s="112">
        <f t="shared" si="37"/>
        <v>982511.10000000009</v>
      </c>
      <c r="M244" s="112">
        <f t="shared" si="37"/>
        <v>5844988.8999999994</v>
      </c>
    </row>
    <row r="245" spans="1:13" ht="15.75" x14ac:dyDescent="0.25">
      <c r="A245" s="2"/>
      <c r="B245" s="114"/>
      <c r="C245" s="2"/>
      <c r="D245" s="2"/>
      <c r="E245" s="115"/>
      <c r="F245" s="2"/>
      <c r="G245" s="116"/>
      <c r="H245" s="117"/>
      <c r="I245" s="117"/>
      <c r="J245" s="116"/>
      <c r="K245" s="116"/>
      <c r="L245" s="117"/>
      <c r="M245" s="116"/>
    </row>
    <row r="246" spans="1:13" ht="14.25" customHeight="1" x14ac:dyDescent="0.25">
      <c r="A246" s="2"/>
      <c r="B246" s="114"/>
      <c r="C246" s="2"/>
      <c r="D246" s="2"/>
      <c r="E246" s="115"/>
      <c r="F246" s="2"/>
      <c r="G246" s="118"/>
      <c r="H246" s="119"/>
      <c r="I246" s="119"/>
      <c r="J246" s="118"/>
      <c r="K246" s="118"/>
      <c r="L246" s="119"/>
      <c r="M246" s="118"/>
    </row>
    <row r="247" spans="1:13" ht="31.5" x14ac:dyDescent="0.5">
      <c r="A247" s="2"/>
      <c r="B247" s="114"/>
      <c r="C247" s="120"/>
      <c r="D247" s="2"/>
      <c r="E247" s="119"/>
      <c r="F247" s="2"/>
      <c r="G247" s="2"/>
      <c r="H247" s="7"/>
      <c r="I247" s="121"/>
      <c r="J247" s="118"/>
      <c r="K247" s="118"/>
      <c r="L247" s="119"/>
      <c r="M247" s="118"/>
    </row>
    <row r="248" spans="1:13" ht="15.75" x14ac:dyDescent="0.25">
      <c r="A248" s="2"/>
      <c r="B248" s="114"/>
      <c r="C248" s="118"/>
      <c r="D248" s="116"/>
      <c r="E248" s="7"/>
      <c r="F248" s="2"/>
      <c r="G248" s="2"/>
      <c r="H248" s="7"/>
      <c r="I248" s="121"/>
      <c r="J248" s="118"/>
      <c r="K248" s="118"/>
      <c r="L248" s="119"/>
      <c r="M248" s="118"/>
    </row>
    <row r="249" spans="1:13" ht="68.25" customHeight="1" x14ac:dyDescent="0.25">
      <c r="A249" s="2"/>
      <c r="B249" s="114"/>
      <c r="C249" s="118"/>
      <c r="D249" s="116"/>
      <c r="E249" s="7"/>
      <c r="F249" s="2"/>
      <c r="G249" s="2"/>
      <c r="H249" s="7"/>
      <c r="I249" s="121"/>
      <c r="J249" s="118"/>
      <c r="K249" s="118"/>
      <c r="L249" s="119"/>
      <c r="M249" s="118"/>
    </row>
    <row r="250" spans="1:13" ht="15.75" x14ac:dyDescent="0.25">
      <c r="A250" s="2"/>
      <c r="B250" s="114"/>
      <c r="C250" s="118"/>
      <c r="E250" s="7"/>
      <c r="F250" s="2"/>
      <c r="G250" s="2"/>
      <c r="H250" s="7"/>
      <c r="I250" s="119"/>
      <c r="J250" s="118"/>
      <c r="K250" s="118"/>
      <c r="L250" s="119"/>
      <c r="M250" s="118"/>
    </row>
    <row r="251" spans="1:13" ht="15.75" x14ac:dyDescent="0.25">
      <c r="A251" s="2"/>
      <c r="B251" s="114"/>
      <c r="C251" s="2"/>
      <c r="D251" s="2"/>
      <c r="E251" s="122"/>
      <c r="F251" s="2"/>
      <c r="G251" s="2"/>
      <c r="H251" s="7"/>
      <c r="I251" s="7"/>
      <c r="J251" s="2"/>
      <c r="K251" s="2"/>
      <c r="L251" s="7"/>
      <c r="M251" s="2"/>
    </row>
    <row r="252" spans="1:13" ht="15.75" x14ac:dyDescent="0.25">
      <c r="A252" s="2"/>
      <c r="B252" s="114"/>
      <c r="C252" s="2"/>
      <c r="D252" s="2"/>
      <c r="E252" s="122"/>
      <c r="F252" s="2"/>
      <c r="G252" s="2"/>
      <c r="H252" s="7"/>
      <c r="I252" s="7"/>
      <c r="J252" s="2"/>
      <c r="K252" s="2"/>
      <c r="L252" s="7"/>
      <c r="M252" s="2"/>
    </row>
    <row r="253" spans="1:13" ht="32.25" customHeight="1" x14ac:dyDescent="0.25">
      <c r="A253" s="2"/>
      <c r="B253" s="114"/>
      <c r="C253" s="2"/>
      <c r="D253" s="2"/>
      <c r="E253" s="122"/>
      <c r="F253" s="2"/>
      <c r="G253" s="2"/>
      <c r="H253" s="7"/>
      <c r="I253" s="7"/>
      <c r="J253" s="2"/>
      <c r="K253" s="2"/>
      <c r="L253" s="7"/>
      <c r="M253" s="2"/>
    </row>
    <row r="254" spans="1:13" ht="17.25" customHeight="1" x14ac:dyDescent="0.25">
      <c r="A254" s="2"/>
      <c r="B254" s="114"/>
      <c r="C254" s="2"/>
      <c r="D254" s="2"/>
      <c r="E254" s="122"/>
      <c r="F254" s="2"/>
      <c r="G254" s="2"/>
      <c r="H254" s="7"/>
      <c r="I254" s="7"/>
      <c r="J254" s="2"/>
      <c r="K254" s="2"/>
      <c r="L254" s="7"/>
      <c r="M254" s="2"/>
    </row>
    <row r="255" spans="1:13" ht="25.5" customHeight="1" x14ac:dyDescent="0.25">
      <c r="A255" s="2"/>
      <c r="B255" s="114"/>
      <c r="C255" s="2"/>
      <c r="D255" s="2"/>
      <c r="E255" s="122"/>
      <c r="F255" s="2"/>
      <c r="G255" s="2"/>
      <c r="H255" s="7"/>
      <c r="I255" s="7"/>
      <c r="J255" s="2"/>
      <c r="K255" s="2"/>
      <c r="L255" s="7"/>
      <c r="M255" s="2"/>
    </row>
    <row r="256" spans="1:13" ht="15.75" x14ac:dyDescent="0.25">
      <c r="A256" s="2"/>
      <c r="B256" s="114"/>
      <c r="C256" s="2"/>
      <c r="D256" s="2"/>
      <c r="E256" s="122"/>
      <c r="F256" s="2"/>
      <c r="G256" s="2"/>
      <c r="H256" s="7"/>
      <c r="I256" s="7"/>
      <c r="J256" s="2"/>
      <c r="K256" s="2"/>
      <c r="L256" s="7"/>
      <c r="M256" s="2"/>
    </row>
    <row r="257" spans="1:14" ht="31.5" customHeight="1" x14ac:dyDescent="0.25">
      <c r="A257" s="2"/>
      <c r="B257" s="114"/>
      <c r="C257" s="2"/>
      <c r="D257" s="2"/>
      <c r="E257" s="122"/>
      <c r="F257" s="2"/>
      <c r="G257" s="2"/>
      <c r="H257" s="7"/>
      <c r="I257" s="7"/>
      <c r="J257" s="2"/>
      <c r="K257" s="2"/>
      <c r="L257" s="7"/>
      <c r="M257" s="2"/>
    </row>
    <row r="258" spans="1:14" ht="15.75" x14ac:dyDescent="0.25">
      <c r="A258" s="2"/>
      <c r="B258" s="114"/>
      <c r="C258" s="2"/>
      <c r="D258" s="2"/>
      <c r="E258" s="122"/>
      <c r="F258" s="2"/>
      <c r="G258" s="2"/>
      <c r="H258" s="7"/>
      <c r="I258" s="7"/>
      <c r="J258" s="2"/>
      <c r="K258" s="2"/>
      <c r="L258" s="7"/>
      <c r="M258" s="2"/>
    </row>
    <row r="259" spans="1:14" ht="15.75" x14ac:dyDescent="0.25">
      <c r="A259" s="2"/>
      <c r="B259" s="114"/>
      <c r="C259" s="2"/>
      <c r="D259" s="2"/>
      <c r="E259" s="122"/>
      <c r="F259" s="2"/>
      <c r="G259" s="2"/>
      <c r="H259" s="7"/>
      <c r="I259" s="7"/>
      <c r="J259" s="2"/>
      <c r="K259" s="2"/>
      <c r="L259" s="7"/>
      <c r="M259" s="2"/>
    </row>
    <row r="260" spans="1:14" ht="28.5" customHeight="1" x14ac:dyDescent="0.25">
      <c r="A260" s="2"/>
      <c r="B260" s="114"/>
      <c r="C260" s="2"/>
      <c r="D260" s="2"/>
      <c r="E260" s="122"/>
      <c r="F260" s="2"/>
      <c r="G260" s="2"/>
      <c r="H260" s="7"/>
      <c r="I260" s="7"/>
      <c r="J260" s="2"/>
      <c r="K260" s="2"/>
      <c r="L260" s="7"/>
      <c r="M260" s="2"/>
    </row>
    <row r="261" spans="1:14" ht="15.75" x14ac:dyDescent="0.25">
      <c r="A261" s="123"/>
      <c r="B261" s="124"/>
      <c r="C261" s="123"/>
      <c r="D261" s="123"/>
      <c r="E261" s="125"/>
      <c r="F261" s="123"/>
      <c r="G261" s="123"/>
      <c r="H261" s="126"/>
      <c r="I261" s="126"/>
      <c r="J261" s="123"/>
      <c r="K261" s="123"/>
      <c r="L261" s="126"/>
      <c r="M261" s="123"/>
    </row>
    <row r="262" spans="1:14" ht="15.75" x14ac:dyDescent="0.25">
      <c r="A262" s="123"/>
      <c r="B262" s="114"/>
      <c r="C262" s="123"/>
      <c r="D262" s="123"/>
      <c r="E262" s="125"/>
      <c r="F262" s="123"/>
      <c r="G262" s="123"/>
      <c r="H262" s="126"/>
      <c r="I262" s="126"/>
      <c r="J262" s="123"/>
      <c r="K262" s="123"/>
      <c r="L262" s="126"/>
      <c r="M262" s="123"/>
    </row>
    <row r="263" spans="1:14" ht="15.75" x14ac:dyDescent="0.25">
      <c r="A263" s="114"/>
      <c r="B263" s="114"/>
      <c r="C263" s="114"/>
      <c r="D263" s="114"/>
      <c r="E263" s="127"/>
      <c r="F263" s="128"/>
      <c r="G263" s="129"/>
      <c r="H263" s="130"/>
      <c r="I263" s="131"/>
      <c r="J263" s="132"/>
      <c r="K263" s="132"/>
      <c r="L263" s="131"/>
      <c r="M263" s="133"/>
    </row>
    <row r="264" spans="1:14" ht="15.75" x14ac:dyDescent="0.25">
      <c r="A264" s="134" t="s">
        <v>245</v>
      </c>
      <c r="B264" s="134"/>
      <c r="C264" s="124"/>
      <c r="D264" s="124"/>
      <c r="E264" s="125"/>
      <c r="F264" s="123"/>
      <c r="G264" s="123"/>
      <c r="H264" s="135" t="s">
        <v>246</v>
      </c>
      <c r="I264" s="135"/>
      <c r="J264" s="135"/>
      <c r="K264" s="135"/>
      <c r="L264" s="135"/>
      <c r="M264" s="135"/>
    </row>
    <row r="265" spans="1:14" ht="15.75" x14ac:dyDescent="0.25">
      <c r="A265" s="136" t="s">
        <v>247</v>
      </c>
      <c r="B265" s="114"/>
      <c r="C265" s="114"/>
      <c r="D265" s="114"/>
      <c r="E265" s="125"/>
      <c r="F265" s="123"/>
      <c r="H265" s="137"/>
      <c r="I265" s="138" t="s">
        <v>248</v>
      </c>
      <c r="J265" s="138"/>
      <c r="K265" s="139"/>
      <c r="L265" s="138"/>
      <c r="M265" s="140"/>
      <c r="N265" s="141"/>
    </row>
    <row r="266" spans="1:14" ht="15.75" x14ac:dyDescent="0.25">
      <c r="A266" s="142"/>
      <c r="B266" s="114"/>
      <c r="C266" s="114"/>
      <c r="D266" s="114"/>
      <c r="E266" s="125"/>
      <c r="F266" s="123"/>
      <c r="G266" s="142"/>
      <c r="H266" s="143"/>
      <c r="I266" s="143"/>
      <c r="J266" s="142"/>
      <c r="K266" s="142"/>
      <c r="L266" s="143"/>
      <c r="M266" s="142"/>
      <c r="N266" s="141"/>
    </row>
    <row r="267" spans="1:14" ht="15.75" x14ac:dyDescent="0.25">
      <c r="A267" s="142"/>
      <c r="B267" s="114"/>
      <c r="C267" s="114"/>
      <c r="D267" s="114"/>
      <c r="E267" s="125"/>
      <c r="F267" s="123"/>
      <c r="G267" s="142"/>
      <c r="H267" s="143"/>
      <c r="I267" s="143"/>
      <c r="J267" s="142"/>
      <c r="K267" s="142"/>
      <c r="L267" s="143"/>
      <c r="M267" s="142"/>
      <c r="N267" s="141"/>
    </row>
    <row r="268" spans="1:14" ht="308.25" customHeight="1" x14ac:dyDescent="0.25">
      <c r="A268" s="142"/>
      <c r="B268" s="114"/>
      <c r="C268" s="114"/>
      <c r="D268" s="114"/>
      <c r="E268" s="125"/>
      <c r="F268" s="123"/>
      <c r="G268" s="142"/>
      <c r="H268" s="143"/>
      <c r="I268" s="143"/>
      <c r="J268" s="142"/>
      <c r="K268" s="142"/>
      <c r="L268" s="143"/>
      <c r="M268" s="142"/>
      <c r="N268" s="141"/>
    </row>
    <row r="269" spans="1:14" ht="19.5" customHeight="1" x14ac:dyDescent="0.25">
      <c r="A269" s="142"/>
      <c r="B269" s="114"/>
      <c r="C269" s="114"/>
      <c r="D269" s="114"/>
      <c r="E269" s="125"/>
      <c r="F269" s="123"/>
      <c r="G269" s="142"/>
      <c r="H269" s="143"/>
      <c r="I269" s="143"/>
      <c r="J269" s="142"/>
      <c r="K269" s="142"/>
      <c r="L269" s="143"/>
      <c r="M269" s="142"/>
      <c r="N269" s="141"/>
    </row>
    <row r="270" spans="1:14" ht="6.75" customHeight="1" x14ac:dyDescent="0.25">
      <c r="A270" s="142"/>
      <c r="B270" s="114"/>
      <c r="C270" s="114"/>
      <c r="D270" s="114"/>
      <c r="E270" s="125"/>
      <c r="F270" s="123"/>
      <c r="G270" s="142"/>
      <c r="H270" s="143"/>
      <c r="I270" s="143"/>
      <c r="J270" s="142"/>
      <c r="K270" s="142"/>
      <c r="L270" s="143"/>
      <c r="M270" s="142"/>
      <c r="N270" s="141"/>
    </row>
    <row r="271" spans="1:14" ht="15.75" x14ac:dyDescent="0.25">
      <c r="A271" s="142"/>
      <c r="B271" s="114"/>
      <c r="C271" s="114"/>
      <c r="D271" s="114"/>
      <c r="E271" s="125"/>
      <c r="F271" s="123"/>
      <c r="G271" s="142"/>
      <c r="H271" s="143"/>
      <c r="I271" s="143"/>
      <c r="J271" s="142"/>
      <c r="K271" s="142"/>
      <c r="L271" s="143"/>
      <c r="M271" s="142"/>
      <c r="N271" s="141"/>
    </row>
    <row r="272" spans="1:14" ht="15.75" x14ac:dyDescent="0.25">
      <c r="A272" s="142"/>
      <c r="B272" s="114"/>
      <c r="C272" s="114"/>
      <c r="D272" s="114"/>
      <c r="E272" s="125"/>
      <c r="F272" s="123"/>
      <c r="G272" s="142"/>
      <c r="H272" s="143"/>
      <c r="I272" s="143"/>
      <c r="J272" s="142"/>
      <c r="K272" s="142"/>
      <c r="L272" s="143"/>
      <c r="M272" s="142"/>
      <c r="N272" s="141"/>
    </row>
    <row r="273" spans="1:14" ht="15.75" x14ac:dyDescent="0.25">
      <c r="A273" s="142"/>
      <c r="B273" s="114"/>
      <c r="C273" s="114"/>
      <c r="D273" s="114"/>
      <c r="E273" s="125"/>
      <c r="F273" s="123"/>
      <c r="G273" s="142"/>
      <c r="H273" s="143"/>
      <c r="I273" s="143"/>
      <c r="J273" s="142"/>
      <c r="K273" s="142"/>
      <c r="L273" s="143"/>
      <c r="M273" s="142"/>
      <c r="N273" s="141"/>
    </row>
    <row r="274" spans="1:14" ht="15.75" x14ac:dyDescent="0.25">
      <c r="A274" s="142"/>
      <c r="B274" s="114"/>
      <c r="C274" s="114"/>
      <c r="D274" s="114"/>
      <c r="E274" s="125"/>
      <c r="F274" s="123"/>
      <c r="G274" s="142"/>
      <c r="H274" s="143"/>
      <c r="I274" s="143"/>
      <c r="J274" s="142"/>
      <c r="K274" s="142"/>
      <c r="L274" s="143"/>
      <c r="M274" s="142"/>
      <c r="N274" s="141"/>
    </row>
    <row r="275" spans="1:14" ht="15.75" x14ac:dyDescent="0.25">
      <c r="A275" s="142"/>
      <c r="B275" s="114"/>
      <c r="C275" s="114"/>
      <c r="D275" s="114"/>
      <c r="E275" s="125"/>
      <c r="F275" s="123"/>
      <c r="G275" s="142"/>
      <c r="H275" s="143"/>
      <c r="I275" s="143"/>
      <c r="J275" s="142"/>
      <c r="K275" s="142"/>
      <c r="L275" s="143"/>
      <c r="M275" s="142"/>
      <c r="N275" s="141"/>
    </row>
    <row r="276" spans="1:14" ht="15.75" x14ac:dyDescent="0.25">
      <c r="A276" s="142"/>
      <c r="B276" s="114"/>
      <c r="C276" s="114"/>
      <c r="D276" s="114"/>
      <c r="E276" s="125"/>
      <c r="F276" s="123"/>
      <c r="G276" s="142"/>
      <c r="H276" s="143"/>
      <c r="I276" s="143"/>
      <c r="J276" s="142"/>
      <c r="K276" s="142"/>
      <c r="L276" s="143"/>
      <c r="M276" s="142"/>
      <c r="N276" s="141"/>
    </row>
    <row r="277" spans="1:14" ht="15.75" x14ac:dyDescent="0.25">
      <c r="A277" s="142"/>
      <c r="B277" s="114"/>
      <c r="C277" s="114"/>
      <c r="D277" s="114"/>
      <c r="E277" s="125"/>
      <c r="F277" s="123"/>
      <c r="G277" s="142"/>
      <c r="H277" s="143"/>
      <c r="I277" s="143"/>
      <c r="J277" s="142"/>
      <c r="K277" s="142"/>
      <c r="L277" s="143"/>
      <c r="M277" s="142"/>
      <c r="N277" s="141"/>
    </row>
    <row r="278" spans="1:14" ht="15.75" x14ac:dyDescent="0.25">
      <c r="A278" s="142"/>
      <c r="B278" s="114"/>
      <c r="C278" s="114"/>
      <c r="D278" s="114"/>
      <c r="E278" s="125"/>
      <c r="F278" s="123"/>
      <c r="G278" s="142"/>
      <c r="H278" s="143"/>
      <c r="I278" s="143"/>
      <c r="J278" s="142"/>
      <c r="K278" s="142"/>
      <c r="L278" s="143"/>
      <c r="M278" s="142"/>
      <c r="N278" s="141"/>
    </row>
    <row r="279" spans="1:14" ht="15.75" x14ac:dyDescent="0.25">
      <c r="A279" s="124"/>
      <c r="B279" s="3"/>
      <c r="C279" s="124"/>
      <c r="D279" s="124"/>
      <c r="E279" s="144"/>
      <c r="F279" s="124"/>
      <c r="G279" s="145"/>
      <c r="H279" s="146"/>
      <c r="I279" s="126"/>
      <c r="J279" s="147"/>
      <c r="K279" s="147"/>
      <c r="L279" s="148"/>
      <c r="M279" s="147"/>
    </row>
  </sheetData>
  <mergeCells count="20">
    <mergeCell ref="M16:M17"/>
    <mergeCell ref="A264:B264"/>
    <mergeCell ref="H264:M264"/>
    <mergeCell ref="I265:L265"/>
    <mergeCell ref="G16:G17"/>
    <mergeCell ref="H16:H17"/>
    <mergeCell ref="I16:I17"/>
    <mergeCell ref="J16:J17"/>
    <mergeCell ref="K16:K17"/>
    <mergeCell ref="L16:L17"/>
    <mergeCell ref="A10:M10"/>
    <mergeCell ref="A11:N11"/>
    <mergeCell ref="A12:M12"/>
    <mergeCell ref="A13:M13"/>
    <mergeCell ref="A14:M14"/>
    <mergeCell ref="A16:A17"/>
    <mergeCell ref="B16:B17"/>
    <mergeCell ref="C16:C17"/>
    <mergeCell ref="D16:D17"/>
    <mergeCell ref="F16:F17"/>
  </mergeCells>
  <pageMargins left="0.22" right="0.23622047244094491" top="0.12" bottom="0" header="0.12" footer="0"/>
  <pageSetup paperSize="345" scale="41" fitToHeight="0" orientation="landscape" r:id="rId1"/>
  <rowBreaks count="3" manualBreakCount="3">
    <brk id="77" max="12" man="1"/>
    <brk id="149" max="12" man="1"/>
    <brk id="22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FEBRERO 2026</vt:lpstr>
      <vt:lpstr>'NOMINA FIJA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2026-02-25T16:53:58Z</dcterms:created>
  <dcterms:modified xsi:type="dcterms:W3CDTF">2026-02-25T16:55:11Z</dcterms:modified>
</cp:coreProperties>
</file>