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Ejecución octubre para act. firma y enviar a transp\"/>
    </mc:Choice>
  </mc:AlternateContent>
  <xr:revisionPtr revIDLastSave="0" documentId="13_ncr:1_{3D73A402-271F-405A-AF2C-AEB8C54D23B6}" xr6:coauthVersionLast="47" xr6:coauthVersionMax="47" xr10:uidLastSave="{00000000-0000-0000-0000-000000000000}"/>
  <bookViews>
    <workbookView xWindow="-120" yWindow="-120" windowWidth="29040" windowHeight="15720" tabRatio="601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26" i="1"/>
  <c r="I16" i="1"/>
  <c r="I10" i="1"/>
  <c r="C84" i="1" l="1"/>
  <c r="B84" i="1"/>
  <c r="P82" i="1"/>
  <c r="O82" i="1"/>
  <c r="N82" i="1"/>
  <c r="M82" i="1"/>
  <c r="L82" i="1"/>
  <c r="K82" i="1"/>
  <c r="D81" i="1"/>
  <c r="D80" i="1"/>
  <c r="P79" i="1"/>
  <c r="O79" i="1"/>
  <c r="D79" i="1" s="1"/>
  <c r="N79" i="1"/>
  <c r="M79" i="1"/>
  <c r="L79" i="1"/>
  <c r="K79" i="1"/>
  <c r="D78" i="1"/>
  <c r="D77" i="1"/>
  <c r="P76" i="1"/>
  <c r="O76" i="1"/>
  <c r="N76" i="1"/>
  <c r="M76" i="1"/>
  <c r="L76" i="1"/>
  <c r="D76" i="1" s="1"/>
  <c r="K76" i="1"/>
  <c r="J75" i="1"/>
  <c r="J84" i="1" s="1"/>
  <c r="D75" i="1"/>
  <c r="D73" i="1"/>
  <c r="D72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B70" i="1"/>
  <c r="D69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B62" i="1"/>
  <c r="P52" i="1"/>
  <c r="O52" i="1"/>
  <c r="N52" i="1"/>
  <c r="M52" i="1"/>
  <c r="L52" i="1"/>
  <c r="K52" i="1"/>
  <c r="J52" i="1"/>
  <c r="H52" i="1"/>
  <c r="G52" i="1"/>
  <c r="F52" i="1"/>
  <c r="E52" i="1"/>
  <c r="C52" i="1"/>
  <c r="B52" i="1"/>
  <c r="B74" i="1" s="1"/>
  <c r="B86" i="1" s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 s="1"/>
  <c r="D43" i="1"/>
  <c r="D42" i="1"/>
  <c r="D41" i="1"/>
  <c r="D40" i="1"/>
  <c r="D39" i="1"/>
  <c r="D38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B36" i="1"/>
  <c r="P26" i="1"/>
  <c r="O26" i="1"/>
  <c r="N26" i="1"/>
  <c r="M26" i="1"/>
  <c r="L26" i="1"/>
  <c r="K26" i="1"/>
  <c r="J26" i="1"/>
  <c r="H26" i="1"/>
  <c r="G26" i="1"/>
  <c r="F26" i="1"/>
  <c r="E26" i="1"/>
  <c r="C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B16" i="1"/>
  <c r="P10" i="1"/>
  <c r="O10" i="1"/>
  <c r="N10" i="1"/>
  <c r="M10" i="1"/>
  <c r="L10" i="1"/>
  <c r="K10" i="1"/>
  <c r="J10" i="1"/>
  <c r="H10" i="1"/>
  <c r="G10" i="1"/>
  <c r="F10" i="1"/>
  <c r="E10" i="1"/>
  <c r="C10" i="1"/>
  <c r="B10" i="1"/>
  <c r="B9" i="1"/>
  <c r="D36" i="1" l="1"/>
  <c r="E74" i="1"/>
  <c r="P74" i="1"/>
  <c r="P86" i="1" s="1"/>
  <c r="D70" i="1"/>
  <c r="O74" i="1"/>
  <c r="O86" i="1" s="1"/>
  <c r="D82" i="1"/>
  <c r="D62" i="1"/>
  <c r="D67" i="1"/>
  <c r="F74" i="1"/>
  <c r="F86" i="1" s="1"/>
  <c r="G74" i="1"/>
  <c r="G86" i="1" s="1"/>
  <c r="N74" i="1"/>
  <c r="N86" i="1" s="1"/>
  <c r="M74" i="1"/>
  <c r="M86" i="1" s="1"/>
  <c r="L74" i="1"/>
  <c r="L86" i="1" s="1"/>
  <c r="C9" i="1"/>
  <c r="K74" i="1"/>
  <c r="K86" i="1" s="1"/>
  <c r="J74" i="1"/>
  <c r="J86" i="1" s="1"/>
  <c r="D52" i="1"/>
  <c r="I74" i="1"/>
  <c r="I86" i="1" s="1"/>
  <c r="D16" i="1"/>
  <c r="H74" i="1"/>
  <c r="H86" i="1" s="1"/>
  <c r="E8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<sst xmlns="http://schemas.openxmlformats.org/spreadsheetml/2006/main" count="112" uniqueCount="112">
  <si>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</si>
  <si>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</si>
  <si>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</si>
  <si>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</si>
  <si>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[2025]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</si>
  <si>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</si>
  <si>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</si>
  <si>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</si>
  <si>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</si>
  <si>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</si>
  <si>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</si>
  <si>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</si>
  <si>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</si>
  <si>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</si>
  <si>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</si>
  <si>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</si>
  <si>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</si>
  <si>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</si>
  <si>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</si>
  <si>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</si>
  <si>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</si>
  <si>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</si>
  <si>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</si>
  <si>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</si>
  <si>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</si>
  <si>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</si>
  <si>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</si>
  <si>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</si>
  <si>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</si>
  <si>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</si>
  <si>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</si>
  <si>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</si>
  <si>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</si>
  <si>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</si>
  <si>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</si>
  <si>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</si>
  <si>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</si>
  <si>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</si>
  <si>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</si>
  <si>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</si>
  <si>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</si>
  <si>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</si>
  <si>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</si>
  <si>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</si>
  <si>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</si>
  <si>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</si>
  <si>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</si>
  <si>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</si>
  <si>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</si>
  <si>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</si>
  <si>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</si>
  <si>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</si>
  <si>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</si>
  <si>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</si>
  <si>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</si>
  <si>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</si>
  <si>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</si>
  <si>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</si>
  <si>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</si>
  <si>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</si>
  <si>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</si>
  <si>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</si>
  <si>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</si>
  <si>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</si>
  <si>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</si>
  <si>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</si>
  <si>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</si>
  <si>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</si>
  <si>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</si>
  <si>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</si>
  <si>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</si>
  <si>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</si>
  <si>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</si>
  <si>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</si>
  <si>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</si>
  <si>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</si>
  <si>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</si>
  <si>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</si>
  <si>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</si>
  <si>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</si>
  <si>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</si>
  <si>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</si>
  <si>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</si>
  <si>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</si>
  <si>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</si>
  <si>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</si>
  <si>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</si>
  <si>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</si>
  <si>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</si>
  <si>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</si>
  <si>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</si>
  <si>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</si>
  <si>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</si>
  <si>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</si>
  <si>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</si>
  <si>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</si>
  <si>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</si>
  <si>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</si>
  <si>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</si>
  <si>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</si>
  <si>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</si>
  <si>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</si>
  <si>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</si>
  <si>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</si>
  <si>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</si>
  <si>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</si>
  <si>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</si>
  <si>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</si>
  <si>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</si>
  <si>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</si>
  <si>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</si>
  <si>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 xml:space="preserve">Enc. Interina Sección de Presupuesto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</si>
</sst>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3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8"/>
  <sheetViews>
    <sheetView showGridLines="0" tabSelected="1" zoomScale="50" zoomScaleNormal="50" zoomScaleSheetLayoutView="388" workbookViewId="0">
      <selection activeCell="C92" sqref="C92:D92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bestFit="1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4.4257812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R1" s="2" t="s">
        <v>1</v>
      </c>
      <c r="S1" s="3"/>
      <c r="T1" s="3"/>
      <c r="U1" s="3"/>
      <c r="V1" s="3"/>
      <c r="W1" s="3"/>
    </row>
    <row r="2" spans="1:29" ht="46.5" x14ac:dyDescent="0.7">
      <c r="A2" s="9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R2" s="4" t="s">
        <v>3</v>
      </c>
      <c r="S2" s="3"/>
      <c r="T2" s="3"/>
      <c r="U2" s="3"/>
      <c r="V2" s="3"/>
      <c r="W2" s="3"/>
    </row>
    <row r="3" spans="1:29" ht="46.5" x14ac:dyDescent="0.7">
      <c r="A3" s="94" t="s">
        <v>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R3" s="4" t="s">
        <v>5</v>
      </c>
      <c r="S3" s="3"/>
      <c r="T3" s="3"/>
      <c r="U3" s="3"/>
      <c r="V3" s="3"/>
      <c r="W3" s="3"/>
    </row>
    <row r="4" spans="1:29" ht="46.5" x14ac:dyDescent="0.7">
      <c r="A4" s="94" t="s">
        <v>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4" t="s">
        <v>7</v>
      </c>
      <c r="S4" s="3"/>
      <c r="T4" s="3"/>
      <c r="U4" s="3"/>
      <c r="V4" s="3"/>
      <c r="W4" s="3"/>
    </row>
    <row r="5" spans="1:29" ht="46.5" x14ac:dyDescent="0.7">
      <c r="A5" s="95" t="s">
        <v>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R5" s="4" t="s">
        <v>9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10</v>
      </c>
      <c r="S6" s="3"/>
      <c r="T6" s="3"/>
      <c r="U6" s="3"/>
      <c r="V6" s="3"/>
      <c r="W6" s="3"/>
    </row>
    <row r="7" spans="1:29" ht="108" x14ac:dyDescent="0.3">
      <c r="A7" s="8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  <c r="N7" s="9" t="s">
        <v>24</v>
      </c>
      <c r="O7" s="9" t="s">
        <v>25</v>
      </c>
      <c r="P7" s="10" t="s">
        <v>26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27</v>
      </c>
      <c r="B9" s="18">
        <f>+B10+B16+B26+B52</f>
        <v>280480234</v>
      </c>
      <c r="C9" s="18">
        <f>+C10+C16+C26+C52</f>
        <v>281700552.67000002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28</v>
      </c>
      <c r="B10" s="24">
        <f>+B11+B12+B13+B14+B15</f>
        <v>245681984</v>
      </c>
      <c r="C10" s="24">
        <f>+C11+C12+C13+C14+C15</f>
        <v>243081984</v>
      </c>
      <c r="D10" s="24">
        <f>SUM(E10:P10)</f>
        <v>188339356.31099999</v>
      </c>
      <c r="E10" s="25">
        <f>+E11+E12+E13+E14+E15</f>
        <v>15865938.789999999</v>
      </c>
      <c r="F10" s="26">
        <f>F11+F12+F13+F14+F15</f>
        <v>15929403.289999999</v>
      </c>
      <c r="G10" s="27">
        <f>G11+G12+G15</f>
        <v>15848630.289999999</v>
      </c>
      <c r="H10" s="27">
        <f>H11+H12+H13+H14+H15</f>
        <v>26139856.260999996</v>
      </c>
      <c r="I10" s="28">
        <f>+I11+I12+I13+I14+I15</f>
        <v>15811516.359999999</v>
      </c>
      <c r="J10" s="28">
        <f>J11+J12+J13+J14+J15</f>
        <v>15898104.75</v>
      </c>
      <c r="K10" s="28">
        <f>SUM(K11:K15)</f>
        <v>16614564.379999999</v>
      </c>
      <c r="L10" s="28">
        <f>SUM(L11:L15)</f>
        <v>16565735.68</v>
      </c>
      <c r="M10" s="28">
        <f t="shared" ref="M10:P10" si="0">SUM(M11:M15)</f>
        <v>19100359.73</v>
      </c>
      <c r="N10" s="28">
        <f t="shared" si="0"/>
        <v>30565246.780000001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29</v>
      </c>
      <c r="B11" s="31">
        <v>187087204</v>
      </c>
      <c r="C11" s="31">
        <v>187839404</v>
      </c>
      <c r="D11" s="31"/>
      <c r="E11" s="32">
        <v>13544500</v>
      </c>
      <c r="F11" s="32">
        <v>13599500</v>
      </c>
      <c r="G11" s="32">
        <v>13529500</v>
      </c>
      <c r="H11" s="32">
        <v>13810901.021</v>
      </c>
      <c r="I11" s="32">
        <v>13540000</v>
      </c>
      <c r="J11" s="32">
        <v>13556666.67</v>
      </c>
      <c r="K11" s="32">
        <v>14130521</v>
      </c>
      <c r="L11" s="32">
        <v>14074000</v>
      </c>
      <c r="M11" s="32">
        <v>16586969.289999999</v>
      </c>
      <c r="N11" s="32">
        <v>14282500</v>
      </c>
      <c r="O11" s="32">
        <v>0</v>
      </c>
      <c r="P11" s="32">
        <v>0</v>
      </c>
    </row>
    <row r="12" spans="1:29" ht="36" x14ac:dyDescent="0.55000000000000004">
      <c r="A12" s="30" t="s">
        <v>30</v>
      </c>
      <c r="B12" s="31">
        <v>32656000</v>
      </c>
      <c r="C12" s="31">
        <v>29103800</v>
      </c>
      <c r="D12" s="31"/>
      <c r="E12" s="32">
        <v>266000</v>
      </c>
      <c r="F12" s="32">
        <v>266000</v>
      </c>
      <c r="G12" s="32">
        <v>266000</v>
      </c>
      <c r="H12" s="32">
        <v>10259109.289999999</v>
      </c>
      <c r="I12" s="32">
        <v>209444.45</v>
      </c>
      <c r="J12" s="32">
        <v>278000</v>
      </c>
      <c r="K12" s="32">
        <v>350000</v>
      </c>
      <c r="L12" s="32">
        <v>350000</v>
      </c>
      <c r="M12" s="32">
        <v>350000</v>
      </c>
      <c r="N12" s="32">
        <v>14108583.34</v>
      </c>
      <c r="O12" s="32">
        <v>0</v>
      </c>
      <c r="P12" s="32">
        <v>0</v>
      </c>
    </row>
    <row r="13" spans="1:29" ht="72" x14ac:dyDescent="0.55000000000000004">
      <c r="A13" s="30" t="s">
        <v>31</v>
      </c>
      <c r="B13" s="31">
        <v>0</v>
      </c>
      <c r="C13" s="31">
        <v>0</v>
      </c>
      <c r="D13" s="31"/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32</v>
      </c>
      <c r="B14" s="31">
        <v>0</v>
      </c>
      <c r="C14" s="31">
        <v>200000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33</v>
      </c>
      <c r="B15" s="31">
        <v>25938780</v>
      </c>
      <c r="C15" s="31">
        <v>25938780</v>
      </c>
      <c r="D15" s="31"/>
      <c r="E15" s="33">
        <v>2055438.79</v>
      </c>
      <c r="F15" s="33">
        <v>2063903.29</v>
      </c>
      <c r="G15" s="33">
        <v>2053130.29</v>
      </c>
      <c r="H15" s="33">
        <v>2069845.95</v>
      </c>
      <c r="I15" s="33">
        <v>2062071.91</v>
      </c>
      <c r="J15" s="33">
        <v>2063438.08</v>
      </c>
      <c r="K15" s="33">
        <v>2134043.38</v>
      </c>
      <c r="L15" s="33">
        <v>2141735.6800000002</v>
      </c>
      <c r="M15" s="33">
        <v>2163390.44</v>
      </c>
      <c r="N15" s="33">
        <v>2174163.44</v>
      </c>
      <c r="O15" s="33">
        <v>0</v>
      </c>
      <c r="P15" s="33">
        <v>0</v>
      </c>
    </row>
    <row r="16" spans="1:29" ht="36" x14ac:dyDescent="0.55000000000000004">
      <c r="A16" s="17" t="s">
        <v>34</v>
      </c>
      <c r="B16" s="24">
        <f>+B17+B18+B19+B20+B21+B22+B23+B24+B25</f>
        <v>24008250</v>
      </c>
      <c r="C16" s="24">
        <f>+C17+C18+C19+C20+C21+C22+C23+C24+C25</f>
        <v>25505155.350000001</v>
      </c>
      <c r="D16" s="24">
        <f>SUM(E16:P16)</f>
        <v>19793297.140000001</v>
      </c>
      <c r="E16" s="25">
        <f>E17+E18+E19+E20+E21+E22+E23+E24+E25</f>
        <v>1162480</v>
      </c>
      <c r="F16" s="34">
        <f>F17+F18+F19+F20+F21+F22+F23+F24+F25</f>
        <v>239353.4</v>
      </c>
      <c r="G16" s="34">
        <f>G17+G18+G19+G20+G21+G22+G23+G24+G25</f>
        <v>2092087.67</v>
      </c>
      <c r="H16" s="28">
        <f>H17+H18+H19+H20+H21+H22+H23+H24+H25</f>
        <v>2731419.54</v>
      </c>
      <c r="I16" s="35">
        <f>+I17+I18+I19+I20+I21+I22+I23+I24+I25</f>
        <v>2843451.87</v>
      </c>
      <c r="J16" s="35">
        <f>J17+J18+J19+J20+J21+J22+J23+J24+J25</f>
        <v>2286773.34</v>
      </c>
      <c r="K16" s="35">
        <f>SUM(K17:K25)</f>
        <v>4256663.2</v>
      </c>
      <c r="L16" s="35">
        <f t="shared" ref="L16:P16" si="1">SUM(L17:L25)</f>
        <v>1805540.33</v>
      </c>
      <c r="M16" s="35">
        <f t="shared" si="1"/>
        <v>282782.53999999998</v>
      </c>
      <c r="N16" s="35">
        <f t="shared" si="1"/>
        <v>2092745.25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35</v>
      </c>
      <c r="B17" s="31">
        <v>5350000</v>
      </c>
      <c r="C17" s="31">
        <v>4917000</v>
      </c>
      <c r="D17" s="31"/>
      <c r="E17" s="32">
        <v>305240.18</v>
      </c>
      <c r="F17" s="32">
        <v>103404.68</v>
      </c>
      <c r="G17" s="32">
        <v>428332.6</v>
      </c>
      <c r="H17" s="32">
        <v>268892.21000000002</v>
      </c>
      <c r="I17" s="32">
        <v>286997.71000000002</v>
      </c>
      <c r="J17" s="32">
        <v>272438.65000000002</v>
      </c>
      <c r="K17" s="32">
        <v>143694.25</v>
      </c>
      <c r="L17" s="32">
        <v>430588.49</v>
      </c>
      <c r="M17" s="32">
        <v>102185.57</v>
      </c>
      <c r="N17" s="32">
        <v>495052.88</v>
      </c>
      <c r="O17" s="32">
        <v>0</v>
      </c>
      <c r="P17" s="32">
        <v>0</v>
      </c>
    </row>
    <row r="18" spans="1:16" ht="72" x14ac:dyDescent="0.55000000000000004">
      <c r="A18" s="30" t="s">
        <v>36</v>
      </c>
      <c r="B18" s="31">
        <v>150000</v>
      </c>
      <c r="C18" s="31">
        <v>153882</v>
      </c>
      <c r="D18" s="31"/>
      <c r="E18" s="32">
        <v>0</v>
      </c>
      <c r="F18" s="32">
        <v>0</v>
      </c>
      <c r="G18" s="32">
        <v>41300</v>
      </c>
      <c r="H18" s="32">
        <v>70015.3</v>
      </c>
      <c r="I18" s="32">
        <v>0</v>
      </c>
      <c r="J18" s="32">
        <v>0</v>
      </c>
      <c r="K18" s="32">
        <v>37760</v>
      </c>
      <c r="L18" s="32">
        <v>4742</v>
      </c>
      <c r="M18" s="32">
        <v>14933.01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37</v>
      </c>
      <c r="B19" s="31">
        <v>2300000</v>
      </c>
      <c r="C19" s="31">
        <v>900000</v>
      </c>
      <c r="D19" s="31"/>
      <c r="E19" s="32">
        <v>92800</v>
      </c>
      <c r="F19" s="32">
        <v>54300</v>
      </c>
      <c r="G19" s="32">
        <v>0</v>
      </c>
      <c r="H19" s="32">
        <v>267650</v>
      </c>
      <c r="I19" s="32">
        <v>214200</v>
      </c>
      <c r="J19" s="32">
        <v>0</v>
      </c>
      <c r="K19" s="32">
        <v>0</v>
      </c>
      <c r="L19" s="32">
        <v>136950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38</v>
      </c>
      <c r="B20" s="31">
        <v>20000</v>
      </c>
      <c r="C20" s="31">
        <v>223495</v>
      </c>
      <c r="D20" s="31"/>
      <c r="E20" s="32"/>
      <c r="F20" s="32">
        <v>0</v>
      </c>
      <c r="G20" s="32">
        <v>0</v>
      </c>
      <c r="H20" s="32">
        <v>0</v>
      </c>
      <c r="I20" s="32">
        <v>64664</v>
      </c>
      <c r="J20" s="32">
        <v>0</v>
      </c>
      <c r="K20" s="32">
        <v>148795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39</v>
      </c>
      <c r="B21" s="31">
        <v>4489250</v>
      </c>
      <c r="C21" s="31">
        <v>8147992.2800000003</v>
      </c>
      <c r="D21" s="31"/>
      <c r="E21" s="32">
        <v>714407.82</v>
      </c>
      <c r="F21" s="32">
        <v>0</v>
      </c>
      <c r="G21" s="32">
        <v>497694.96</v>
      </c>
      <c r="H21" s="32">
        <v>341847.15</v>
      </c>
      <c r="I21" s="32">
        <v>1189124.8600000001</v>
      </c>
      <c r="J21" s="32">
        <v>599764.13</v>
      </c>
      <c r="K21" s="32">
        <v>2860979</v>
      </c>
      <c r="L21" s="32">
        <v>332000</v>
      </c>
      <c r="M21" s="32">
        <v>76281.039999999994</v>
      </c>
      <c r="N21" s="32">
        <v>918100.76</v>
      </c>
      <c r="O21" s="32">
        <v>0</v>
      </c>
      <c r="P21" s="32">
        <v>0</v>
      </c>
    </row>
    <row r="22" spans="1:16" ht="36" x14ac:dyDescent="0.55000000000000004">
      <c r="A22" s="30" t="s">
        <v>40</v>
      </c>
      <c r="B22" s="31">
        <v>4150000</v>
      </c>
      <c r="C22" s="31">
        <v>2658314</v>
      </c>
      <c r="D22" s="31"/>
      <c r="E22" s="32">
        <v>0</v>
      </c>
      <c r="F22" s="32">
        <v>0</v>
      </c>
      <c r="G22" s="32">
        <v>716183.63</v>
      </c>
      <c r="H22" s="32">
        <v>1702537.16</v>
      </c>
      <c r="I22" s="32">
        <v>170561.34</v>
      </c>
      <c r="J22" s="32">
        <v>68952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41</v>
      </c>
      <c r="B23" s="31">
        <v>4459000</v>
      </c>
      <c r="C23" s="31">
        <v>2178957</v>
      </c>
      <c r="D23" s="31"/>
      <c r="E23" s="32">
        <v>0</v>
      </c>
      <c r="F23" s="32">
        <v>81648.72</v>
      </c>
      <c r="G23" s="32">
        <v>116923.98</v>
      </c>
      <c r="H23" s="32">
        <v>45431.72</v>
      </c>
      <c r="I23" s="32">
        <v>120884.76</v>
      </c>
      <c r="J23" s="32">
        <v>134947.66</v>
      </c>
      <c r="K23" s="32">
        <v>230445.35</v>
      </c>
      <c r="L23" s="32">
        <v>134237.12</v>
      </c>
      <c r="M23" s="32">
        <v>89102.84</v>
      </c>
      <c r="N23" s="32">
        <v>342018.61</v>
      </c>
      <c r="O23" s="32">
        <v>0</v>
      </c>
      <c r="P23" s="32">
        <v>0</v>
      </c>
    </row>
    <row r="24" spans="1:16" ht="108" x14ac:dyDescent="0.55000000000000004">
      <c r="A24" s="30" t="s">
        <v>42</v>
      </c>
      <c r="B24" s="31">
        <v>2490000</v>
      </c>
      <c r="C24" s="31">
        <v>5253895.6100000003</v>
      </c>
      <c r="D24" s="31"/>
      <c r="E24" s="32">
        <v>0</v>
      </c>
      <c r="F24" s="32">
        <v>0</v>
      </c>
      <c r="G24" s="32">
        <v>217442.3</v>
      </c>
      <c r="H24" s="32">
        <v>0</v>
      </c>
      <c r="I24" s="32">
        <v>797019.2</v>
      </c>
      <c r="J24" s="32">
        <v>625803.9</v>
      </c>
      <c r="K24" s="32">
        <v>713390.6</v>
      </c>
      <c r="L24" s="32">
        <v>714453.72</v>
      </c>
      <c r="M24" s="32">
        <v>280.08</v>
      </c>
      <c r="N24" s="32">
        <v>320050</v>
      </c>
      <c r="O24" s="32">
        <v>0</v>
      </c>
      <c r="P24" s="32">
        <v>0</v>
      </c>
    </row>
    <row r="25" spans="1:16" ht="72" x14ac:dyDescent="0.55000000000000004">
      <c r="A25" s="30" t="s">
        <v>43</v>
      </c>
      <c r="B25" s="31">
        <v>600000</v>
      </c>
      <c r="C25" s="31">
        <v>1071619.46</v>
      </c>
      <c r="D25" s="31"/>
      <c r="E25" s="32">
        <v>50032</v>
      </c>
      <c r="F25" s="32">
        <v>0</v>
      </c>
      <c r="G25" s="32">
        <v>74210.2</v>
      </c>
      <c r="H25" s="32">
        <v>35046</v>
      </c>
      <c r="I25" s="32">
        <v>0</v>
      </c>
      <c r="J25" s="32">
        <v>584867</v>
      </c>
      <c r="K25" s="32">
        <v>121599</v>
      </c>
      <c r="L25" s="32">
        <v>52569</v>
      </c>
      <c r="M25" s="32">
        <v>0</v>
      </c>
      <c r="N25" s="32">
        <v>17523</v>
      </c>
      <c r="O25" s="32">
        <v>0</v>
      </c>
      <c r="P25" s="32">
        <v>0</v>
      </c>
    </row>
    <row r="26" spans="1:16" ht="36" x14ac:dyDescent="0.55000000000000004">
      <c r="A26" s="17" t="s">
        <v>44</v>
      </c>
      <c r="B26" s="24">
        <f>+B27+B28+B29+B30+B31+B32+B33+B34+B35</f>
        <v>9790000</v>
      </c>
      <c r="C26" s="24">
        <f>+C27+C28+C29+C30+C31+C32+C33+C34+C35</f>
        <v>10457970.739999998</v>
      </c>
      <c r="D26" s="24">
        <f>SUM(E26:P26)</f>
        <v>8718724.0800000019</v>
      </c>
      <c r="E26" s="36">
        <f>SUM(E27:E35)</f>
        <v>0</v>
      </c>
      <c r="F26" s="36">
        <f>SUM(F27:F35)</f>
        <v>113014.99</v>
      </c>
      <c r="G26" s="37">
        <f t="shared" ref="G26:J26" si="2">SUM(G27:G35)</f>
        <v>1389268.18</v>
      </c>
      <c r="H26" s="36">
        <f t="shared" si="2"/>
        <v>47111.17</v>
      </c>
      <c r="I26" s="36">
        <f>SUM(I27:I35)</f>
        <v>519866.08999999997</v>
      </c>
      <c r="J26" s="36">
        <f t="shared" si="2"/>
        <v>2589411.2800000003</v>
      </c>
      <c r="K26" s="36">
        <f>SUM(K27:K35)</f>
        <v>488924.41000000003</v>
      </c>
      <c r="L26" s="36">
        <f t="shared" ref="L26:P26" si="3">SUM(L27:L35)</f>
        <v>226424.89999999997</v>
      </c>
      <c r="M26" s="36">
        <f t="shared" si="3"/>
        <v>34468.15</v>
      </c>
      <c r="N26" s="36">
        <f t="shared" si="3"/>
        <v>3310234.91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45</v>
      </c>
      <c r="B27" s="31">
        <v>360000</v>
      </c>
      <c r="C27" s="31">
        <v>634700.37</v>
      </c>
      <c r="D27" s="31"/>
      <c r="E27" s="32">
        <v>0</v>
      </c>
      <c r="F27" s="32">
        <v>113014.99</v>
      </c>
      <c r="G27" s="32">
        <v>15930</v>
      </c>
      <c r="H27" s="32">
        <v>13125</v>
      </c>
      <c r="I27" s="32">
        <v>17475</v>
      </c>
      <c r="J27" s="32">
        <v>11150</v>
      </c>
      <c r="K27" s="32">
        <v>110920.33</v>
      </c>
      <c r="L27" s="32">
        <v>27521.01</v>
      </c>
      <c r="M27" s="32">
        <v>16907.2</v>
      </c>
      <c r="N27" s="32">
        <v>115023.62</v>
      </c>
      <c r="O27" s="32">
        <v>0</v>
      </c>
      <c r="P27" s="32">
        <v>0</v>
      </c>
    </row>
    <row r="28" spans="1:16" ht="36" x14ac:dyDescent="0.55000000000000004">
      <c r="A28" s="30" t="s">
        <v>46</v>
      </c>
      <c r="B28" s="31">
        <v>550000</v>
      </c>
      <c r="C28" s="31">
        <v>690302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16638</v>
      </c>
      <c r="J28" s="32">
        <v>23364</v>
      </c>
      <c r="K28" s="32">
        <v>88500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47</v>
      </c>
      <c r="B29" s="31">
        <v>300000</v>
      </c>
      <c r="C29" s="31">
        <v>288136.44</v>
      </c>
      <c r="D29" s="31"/>
      <c r="E29" s="32">
        <v>0</v>
      </c>
      <c r="F29" s="32">
        <v>0</v>
      </c>
      <c r="G29" s="32">
        <v>74930</v>
      </c>
      <c r="H29" s="32">
        <v>0</v>
      </c>
      <c r="I29" s="32">
        <v>17700</v>
      </c>
      <c r="J29" s="32">
        <v>37170</v>
      </c>
      <c r="K29" s="32">
        <v>132514</v>
      </c>
      <c r="L29" s="32">
        <v>15822.44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48</v>
      </c>
      <c r="B30" s="31">
        <v>40000</v>
      </c>
      <c r="C30" s="31">
        <v>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49</v>
      </c>
      <c r="B31" s="31">
        <v>10000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50</v>
      </c>
      <c r="B32" s="31">
        <v>0</v>
      </c>
      <c r="C32" s="31">
        <v>615809.68999999994</v>
      </c>
      <c r="D32" s="31"/>
      <c r="E32" s="32">
        <v>0</v>
      </c>
      <c r="F32" s="32">
        <v>0</v>
      </c>
      <c r="G32" s="32">
        <v>128208.18</v>
      </c>
      <c r="H32" s="32">
        <v>31508.17</v>
      </c>
      <c r="I32" s="32">
        <v>265106.07</v>
      </c>
      <c r="J32" s="32">
        <v>3068</v>
      </c>
      <c r="K32" s="32">
        <v>23975.119999999999</v>
      </c>
      <c r="L32" s="32">
        <v>120644.15</v>
      </c>
      <c r="M32" s="32">
        <v>11011.95</v>
      </c>
      <c r="N32" s="32">
        <v>45435.08</v>
      </c>
      <c r="O32" s="32">
        <v>0</v>
      </c>
      <c r="P32" s="32">
        <v>0</v>
      </c>
    </row>
    <row r="33" spans="1:20" ht="72" x14ac:dyDescent="0.55000000000000004">
      <c r="A33" s="30" t="s">
        <v>109</v>
      </c>
      <c r="B33" s="31">
        <v>6880000</v>
      </c>
      <c r="C33" s="31">
        <v>6821709.9699999997</v>
      </c>
      <c r="D33" s="31"/>
      <c r="E33" s="32">
        <v>0</v>
      </c>
      <c r="F33" s="32">
        <v>0</v>
      </c>
      <c r="G33" s="32">
        <v>1115200</v>
      </c>
      <c r="H33" s="32">
        <v>1475</v>
      </c>
      <c r="I33" s="32">
        <v>0</v>
      </c>
      <c r="J33" s="32">
        <v>1800000</v>
      </c>
      <c r="K33" s="32">
        <v>44533.2</v>
      </c>
      <c r="L33" s="32">
        <v>2588.63</v>
      </c>
      <c r="M33" s="32">
        <v>0</v>
      </c>
      <c r="N33" s="32">
        <v>2973173.88</v>
      </c>
      <c r="O33" s="32">
        <v>0</v>
      </c>
      <c r="P33" s="32">
        <v>0</v>
      </c>
    </row>
    <row r="34" spans="1:20" ht="108" x14ac:dyDescent="0.55000000000000004">
      <c r="A34" s="30" t="s">
        <v>51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52</v>
      </c>
      <c r="B35" s="31">
        <v>1650000</v>
      </c>
      <c r="C35" s="31">
        <v>1407312.27</v>
      </c>
      <c r="D35" s="31"/>
      <c r="E35" s="32">
        <v>0</v>
      </c>
      <c r="F35" s="32">
        <v>0</v>
      </c>
      <c r="G35" s="32">
        <v>55000</v>
      </c>
      <c r="H35" s="32">
        <v>1003</v>
      </c>
      <c r="I35" s="32">
        <v>202947.02</v>
      </c>
      <c r="J35" s="32">
        <v>714659.28</v>
      </c>
      <c r="K35" s="32">
        <v>88481.76</v>
      </c>
      <c r="L35" s="32">
        <v>59848.67</v>
      </c>
      <c r="M35" s="32">
        <v>6549</v>
      </c>
      <c r="N35" s="32">
        <v>176602.33</v>
      </c>
      <c r="O35" s="32">
        <v>0</v>
      </c>
      <c r="P35" s="32">
        <v>0</v>
      </c>
    </row>
    <row r="36" spans="1:20" ht="36" x14ac:dyDescent="0.55000000000000004">
      <c r="A36" s="17" t="s">
        <v>53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54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55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56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57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58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59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60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61</v>
      </c>
      <c r="B44" s="24">
        <v>0</v>
      </c>
      <c r="C44" s="24">
        <v>0</v>
      </c>
      <c r="D44" s="24">
        <f>SUM(E44:P44)</f>
        <v>7657.02</v>
      </c>
      <c r="E44" s="36">
        <f>SUM(E45:E51)</f>
        <v>0</v>
      </c>
      <c r="F44" s="36">
        <f t="shared" ref="F44:J44" si="7">SUM(F45:F51)</f>
        <v>0</v>
      </c>
      <c r="G44" s="36">
        <f t="shared" si="7"/>
        <v>7657.02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62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8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0">
        <v>0</v>
      </c>
      <c r="N45" s="40">
        <v>0</v>
      </c>
      <c r="O45" s="40">
        <v>0</v>
      </c>
      <c r="P45" s="41">
        <v>0</v>
      </c>
    </row>
    <row r="46" spans="1:20" ht="72" x14ac:dyDescent="0.55000000000000004">
      <c r="A46" s="30" t="s">
        <v>63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0">
        <v>0</v>
      </c>
      <c r="N46" s="40">
        <v>0</v>
      </c>
      <c r="O46" s="40">
        <v>0</v>
      </c>
      <c r="P46" s="41">
        <v>0</v>
      </c>
    </row>
    <row r="47" spans="1:20" ht="72" x14ac:dyDescent="0.55000000000000004">
      <c r="A47" s="30" t="s">
        <v>64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8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0">
        <v>0</v>
      </c>
      <c r="N47" s="40">
        <v>0</v>
      </c>
      <c r="O47" s="40">
        <v>0</v>
      </c>
      <c r="P47" s="41">
        <v>0</v>
      </c>
    </row>
    <row r="48" spans="1:20" ht="108" x14ac:dyDescent="0.55000000000000004">
      <c r="A48" s="30" t="s">
        <v>65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  <c r="M48" s="40">
        <v>0</v>
      </c>
      <c r="N48" s="40">
        <v>0</v>
      </c>
      <c r="O48" s="40">
        <v>0</v>
      </c>
      <c r="P48" s="41">
        <v>0</v>
      </c>
    </row>
    <row r="49" spans="1:16" ht="108" x14ac:dyDescent="0.55000000000000004">
      <c r="A49" s="30" t="s">
        <v>66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  <c r="M49" s="40">
        <v>0</v>
      </c>
      <c r="N49" s="40">
        <v>0</v>
      </c>
      <c r="O49" s="40">
        <v>0</v>
      </c>
      <c r="P49" s="41">
        <v>0</v>
      </c>
    </row>
    <row r="50" spans="1:16" ht="72" x14ac:dyDescent="0.55000000000000004">
      <c r="A50" s="30" t="s">
        <v>67</v>
      </c>
      <c r="B50" s="31">
        <v>0</v>
      </c>
      <c r="C50" s="31">
        <v>0</v>
      </c>
      <c r="D50" s="31">
        <v>0</v>
      </c>
      <c r="E50" s="32">
        <v>0</v>
      </c>
      <c r="F50" s="38">
        <v>0</v>
      </c>
      <c r="G50" s="39">
        <v>7657.02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0">
        <v>0</v>
      </c>
      <c r="N50" s="40">
        <v>0</v>
      </c>
      <c r="O50" s="40">
        <v>0</v>
      </c>
      <c r="P50" s="41">
        <v>0</v>
      </c>
    </row>
    <row r="51" spans="1:16" ht="72" x14ac:dyDescent="0.55000000000000004">
      <c r="A51" s="30" t="s">
        <v>68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0">
        <v>0</v>
      </c>
      <c r="N51" s="40">
        <v>0</v>
      </c>
      <c r="O51" s="40">
        <v>0</v>
      </c>
      <c r="P51" s="41">
        <v>0</v>
      </c>
    </row>
    <row r="52" spans="1:16" ht="72" x14ac:dyDescent="0.55000000000000004">
      <c r="A52" s="17" t="s">
        <v>69</v>
      </c>
      <c r="B52" s="24">
        <f>+B53+B54+B55+B56+B57+B58+B59+B60+B61</f>
        <v>1000000</v>
      </c>
      <c r="C52" s="24">
        <f>+C53+C54+C55+C56+C57+C58+C59+C60+C61</f>
        <v>2655442.58</v>
      </c>
      <c r="D52" s="24">
        <f>SUM(E52:P52)</f>
        <v>2507440.06</v>
      </c>
      <c r="E52" s="36">
        <f>SUM(E53:E61)</f>
        <v>0</v>
      </c>
      <c r="F52" s="36">
        <f t="shared" ref="F52:J52" si="9">SUM(F53:F61)</f>
        <v>625400</v>
      </c>
      <c r="G52" s="36">
        <f t="shared" si="9"/>
        <v>15340</v>
      </c>
      <c r="H52" s="36">
        <f t="shared" si="9"/>
        <v>93694.709999999992</v>
      </c>
      <c r="I52" s="36">
        <f>SUM(I53:I61)</f>
        <v>90041.08</v>
      </c>
      <c r="J52" s="36">
        <f t="shared" si="9"/>
        <v>8555</v>
      </c>
      <c r="K52" s="36">
        <f>SUM(K53:K61)</f>
        <v>0</v>
      </c>
      <c r="L52" s="36">
        <f t="shared" ref="L52:P52" si="10">SUM(L53:L61)</f>
        <v>316952.45999999996</v>
      </c>
      <c r="M52" s="36">
        <f t="shared" si="10"/>
        <v>14500.01</v>
      </c>
      <c r="N52" s="36">
        <f t="shared" si="10"/>
        <v>1342956.8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70</v>
      </c>
      <c r="B53" s="31">
        <v>200000</v>
      </c>
      <c r="C53" s="31">
        <v>1524750</v>
      </c>
      <c r="D53" s="31"/>
      <c r="E53" s="32">
        <v>0</v>
      </c>
      <c r="F53" s="32">
        <v>0</v>
      </c>
      <c r="G53" s="32">
        <v>0</v>
      </c>
      <c r="H53" s="32">
        <v>63982.31</v>
      </c>
      <c r="I53" s="32">
        <v>0</v>
      </c>
      <c r="J53" s="32">
        <v>0</v>
      </c>
      <c r="K53" s="32">
        <v>0</v>
      </c>
      <c r="L53" s="32">
        <v>117312.28</v>
      </c>
      <c r="M53" s="32">
        <v>14500.01</v>
      </c>
      <c r="N53" s="32">
        <v>1318176.8</v>
      </c>
      <c r="O53" s="32">
        <v>0</v>
      </c>
      <c r="P53" s="32">
        <v>0</v>
      </c>
    </row>
    <row r="54" spans="1:16" ht="72" x14ac:dyDescent="0.55000000000000004">
      <c r="A54" s="30" t="s">
        <v>71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72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73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74</v>
      </c>
      <c r="B57" s="31">
        <v>800000</v>
      </c>
      <c r="C57" s="31">
        <v>886000</v>
      </c>
      <c r="D57" s="31">
        <v>0</v>
      </c>
      <c r="E57" s="32">
        <v>0</v>
      </c>
      <c r="F57" s="32">
        <v>625400</v>
      </c>
      <c r="G57" s="32">
        <v>0</v>
      </c>
      <c r="H57" s="32">
        <v>0</v>
      </c>
      <c r="I57" s="32">
        <v>90041.08</v>
      </c>
      <c r="J57" s="32">
        <v>8555</v>
      </c>
      <c r="K57" s="32">
        <v>0</v>
      </c>
      <c r="L57" s="32">
        <v>0</v>
      </c>
      <c r="M57" s="32">
        <v>0</v>
      </c>
      <c r="N57" s="32">
        <v>24780</v>
      </c>
      <c r="O57" s="32">
        <v>0</v>
      </c>
      <c r="P57" s="32">
        <v>0</v>
      </c>
    </row>
    <row r="58" spans="1:16" ht="72" x14ac:dyDescent="0.55000000000000004">
      <c r="A58" s="30" t="s">
        <v>75</v>
      </c>
      <c r="B58" s="31"/>
      <c r="C58" s="31">
        <v>244692.58</v>
      </c>
      <c r="D58" s="31">
        <v>0</v>
      </c>
      <c r="E58" s="32">
        <v>0</v>
      </c>
      <c r="F58" s="32">
        <v>0</v>
      </c>
      <c r="G58" s="32">
        <v>15340</v>
      </c>
      <c r="H58" s="32">
        <v>29712.400000000001</v>
      </c>
      <c r="I58" s="32">
        <v>0</v>
      </c>
      <c r="J58" s="32">
        <v>0</v>
      </c>
      <c r="K58" s="32">
        <v>0</v>
      </c>
      <c r="L58" s="32">
        <v>199640.18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76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77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78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79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80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81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82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83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84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85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86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87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88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89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90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91</v>
      </c>
      <c r="B74" s="61">
        <f>+B52+B26+B16+B10</f>
        <v>280480234</v>
      </c>
      <c r="C74" s="61">
        <f>+C52+C26+C16+C10</f>
        <v>281700552.67000002</v>
      </c>
      <c r="D74" s="61">
        <f>SUM(E74:P74)</f>
        <v>219366474.61100003</v>
      </c>
      <c r="E74" s="61">
        <f>E10+E16+E26+E36+E52+E62+E67+E70</f>
        <v>17028418.789999999</v>
      </c>
      <c r="F74" s="61">
        <f>F70+F67+F62+F52+F44+F36+F26+F16+F10</f>
        <v>16907171.68</v>
      </c>
      <c r="G74" s="61">
        <f>G70+G67+G62+G52+G44+G36+G26+G16+G10</f>
        <v>19352983.16</v>
      </c>
      <c r="H74" s="61">
        <f>H67+H62+H52+H26+H16+H10</f>
        <v>29012081.680999994</v>
      </c>
      <c r="I74" s="61">
        <f>+I10+I16+I26+I36+I44+I52+I61+I67+I70</f>
        <v>19264875.399999999</v>
      </c>
      <c r="J74" s="61">
        <f>J10+J16+J26+J36+J52</f>
        <v>20782844.370000001</v>
      </c>
      <c r="K74" s="61">
        <f>+K52+K26+K16++K10</f>
        <v>21360151.989999998</v>
      </c>
      <c r="L74" s="61">
        <f t="shared" ref="L74:P74" si="18">+L52+L26+L16++L10</f>
        <v>18914653.370000001</v>
      </c>
      <c r="M74" s="61">
        <f>+M52+M26+M16++M10</f>
        <v>19432110.43</v>
      </c>
      <c r="N74" s="61">
        <f t="shared" si="18"/>
        <v>37311183.740000002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92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93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94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95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96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97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98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99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100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101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102</v>
      </c>
      <c r="B86" s="84">
        <f>+B74+B84</f>
        <v>280480234</v>
      </c>
      <c r="C86" s="85">
        <f>+C84+C74</f>
        <v>281700552.67000002</v>
      </c>
      <c r="D86" s="84">
        <f>SUM(E86:P86)</f>
        <v>219366474.61100003</v>
      </c>
      <c r="E86" s="86">
        <f>+E74+E84</f>
        <v>17028418.789999999</v>
      </c>
      <c r="F86" s="87">
        <f t="shared" ref="F86:O86" si="22">+F74+F84</f>
        <v>16907171.68</v>
      </c>
      <c r="G86" s="88">
        <f>+G74+G84</f>
        <v>19352983.16</v>
      </c>
      <c r="H86" s="88">
        <f>+H74+H84</f>
        <v>29012081.680999994</v>
      </c>
      <c r="I86" s="88">
        <f>+I74+I84</f>
        <v>19264875.399999999</v>
      </c>
      <c r="J86" s="88">
        <f t="shared" si="22"/>
        <v>20782844.370000001</v>
      </c>
      <c r="K86" s="88">
        <f>+K74+K84</f>
        <v>21360151.989999998</v>
      </c>
      <c r="L86" s="88">
        <f t="shared" si="22"/>
        <v>18914653.370000001</v>
      </c>
      <c r="M86" s="88">
        <f t="shared" si="22"/>
        <v>19432110.43</v>
      </c>
      <c r="N86" s="88">
        <f>+N74+N84</f>
        <v>37311183.740000002</v>
      </c>
      <c r="O86" s="88">
        <f t="shared" si="22"/>
        <v>0</v>
      </c>
      <c r="P86" s="88">
        <f>+P74+P84</f>
        <v>0</v>
      </c>
    </row>
    <row r="87" spans="1:25" x14ac:dyDescent="0.55000000000000004">
      <c r="A87" s="7" t="s">
        <v>103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ht="21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89"/>
    </row>
    <row r="89" spans="1:25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25" s="1" customFormat="1" ht="46.5" x14ac:dyDescent="0.7">
      <c r="A90" s="90"/>
      <c r="B90" s="90"/>
      <c r="C90" s="90"/>
      <c r="D90" s="3"/>
      <c r="E90" s="3"/>
      <c r="F90" s="3"/>
      <c r="G90" s="3"/>
      <c r="H90" s="3"/>
      <c r="I90" s="90"/>
      <c r="J90" s="90"/>
      <c r="K90" s="3"/>
      <c r="L90" s="3"/>
      <c r="M90" s="3"/>
      <c r="N90" s="7"/>
      <c r="O90" s="7"/>
      <c r="P90" s="7"/>
      <c r="U90"/>
      <c r="V90"/>
      <c r="W90"/>
      <c r="X90"/>
      <c r="Y90"/>
    </row>
    <row r="91" spans="1:25" s="1" customFormat="1" ht="46.5" x14ac:dyDescent="0.7">
      <c r="B91" s="2"/>
      <c r="C91" s="93" t="s">
        <v>110</v>
      </c>
      <c r="D91" s="93"/>
      <c r="E91" s="3"/>
      <c r="F91" s="3"/>
      <c r="G91" s="3"/>
      <c r="H91" s="96" t="s">
        <v>104</v>
      </c>
      <c r="I91" s="96"/>
      <c r="J91" s="96"/>
      <c r="K91" s="96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3"/>
      <c r="C92" s="92" t="s">
        <v>111</v>
      </c>
      <c r="D92" s="92"/>
      <c r="E92" s="3"/>
      <c r="F92" s="3"/>
      <c r="G92" s="3"/>
      <c r="H92" s="92" t="s">
        <v>105</v>
      </c>
      <c r="I92" s="92"/>
      <c r="J92" s="92"/>
      <c r="K92" s="92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A93" s="9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 t="s">
        <v>106</v>
      </c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/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93" t="s">
        <v>107</v>
      </c>
      <c r="E97" s="93"/>
      <c r="F97" s="93"/>
      <c r="G97" s="93"/>
      <c r="H97" s="93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3"/>
      <c r="E98" s="92" t="s">
        <v>108</v>
      </c>
      <c r="F98" s="92"/>
      <c r="G98" s="92"/>
      <c r="H98" s="3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</sheetData>
  <mergeCells count="11">
    <mergeCell ref="H92:K92"/>
    <mergeCell ref="D97:H97"/>
    <mergeCell ref="E98:G98"/>
    <mergeCell ref="A1:P1"/>
    <mergeCell ref="A2:P2"/>
    <mergeCell ref="A3:P3"/>
    <mergeCell ref="A4:P4"/>
    <mergeCell ref="A5:P5"/>
    <mergeCell ref="H91:K91"/>
    <mergeCell ref="C91:D91"/>
    <mergeCell ref="C92:D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2025-11-07T17:30:21Z</cp:lastPrinted>
  <dcterms:created xsi:type="dcterms:W3CDTF">2025-04-15T16:34:16Z</dcterms:created>
  <dcterms:modified xsi:type="dcterms:W3CDTF">2025-11-07T17:31:18Z</dcterms:modified>
</cp:coreProperties>
</file>