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13_ncr:1_{44D3D445-168C-4A02-BD2D-9EC24EA0DB92}" xr6:coauthVersionLast="47" xr6:coauthVersionMax="47" xr10:uidLastSave="{00000000-0000-0000-0000-000000000000}"/>
  <bookViews>
    <workbookView xWindow="-120" yWindow="-120" windowWidth="29040" windowHeight="15720" xr2:uid="{0B6CB2BB-1D7D-4159-87CF-9184EA98D96D}"/>
  </bookViews>
  <sheets>
    <sheet name="NOMINA FIJA JULIO 2025" sheetId="1" r:id="rId1"/>
  </sheets>
  <definedNames>
    <definedName name="_xlnm._FilterDatabase" localSheetId="0" hidden="1">'NOMINA FIJA JULIO 2025'!$A$192:$N$239</definedName>
    <definedName name="_xlnm.Print_Area" localSheetId="0">'NOMINA FIJA JULIO 2025'!$A$1:$M$267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2" i="1" l="1"/>
  <c r="K240" i="1"/>
  <c r="E240" i="1"/>
  <c r="K239" i="1"/>
  <c r="J239" i="1"/>
  <c r="I239" i="1"/>
  <c r="H239" i="1"/>
  <c r="G239" i="1"/>
  <c r="E239" i="1"/>
  <c r="L238" i="1"/>
  <c r="M238" i="1" s="1"/>
  <c r="L237" i="1"/>
  <c r="M237" i="1" s="1"/>
  <c r="M236" i="1"/>
  <c r="L236" i="1"/>
  <c r="M235" i="1"/>
  <c r="M234" i="1"/>
  <c r="L234" i="1"/>
  <c r="L233" i="1"/>
  <c r="L239" i="1" s="1"/>
  <c r="K230" i="1"/>
  <c r="K242" i="1" s="1"/>
  <c r="J230" i="1"/>
  <c r="I230" i="1"/>
  <c r="H230" i="1"/>
  <c r="G230" i="1"/>
  <c r="E230" i="1"/>
  <c r="M229" i="1"/>
  <c r="M228" i="1"/>
  <c r="L227" i="1"/>
  <c r="M227" i="1" s="1"/>
  <c r="L226" i="1"/>
  <c r="M226" i="1" s="1"/>
  <c r="M224" i="1"/>
  <c r="L224" i="1"/>
  <c r="L223" i="1"/>
  <c r="L230" i="1" s="1"/>
  <c r="K220" i="1"/>
  <c r="J220" i="1"/>
  <c r="I220" i="1"/>
  <c r="H220" i="1"/>
  <c r="G220" i="1"/>
  <c r="E220" i="1"/>
  <c r="M219" i="1"/>
  <c r="L218" i="1"/>
  <c r="M218" i="1" s="1"/>
  <c r="M217" i="1"/>
  <c r="L217" i="1"/>
  <c r="L216" i="1"/>
  <c r="M216" i="1" s="1"/>
  <c r="L214" i="1"/>
  <c r="M214" i="1" s="1"/>
  <c r="M213" i="1"/>
  <c r="L213" i="1"/>
  <c r="L212" i="1"/>
  <c r="M212" i="1" s="1"/>
  <c r="L211" i="1"/>
  <c r="L220" i="1" s="1"/>
  <c r="K208" i="1"/>
  <c r="J208" i="1"/>
  <c r="J240" i="1" s="1"/>
  <c r="I208" i="1"/>
  <c r="I240" i="1" s="1"/>
  <c r="H208" i="1"/>
  <c r="H240" i="1" s="1"/>
  <c r="G208" i="1"/>
  <c r="G240" i="1" s="1"/>
  <c r="E208" i="1"/>
  <c r="M207" i="1"/>
  <c r="M206" i="1"/>
  <c r="L206" i="1"/>
  <c r="L205" i="1"/>
  <c r="M205" i="1" s="1"/>
  <c r="L204" i="1"/>
  <c r="M204" i="1" s="1"/>
  <c r="M203" i="1"/>
  <c r="L203" i="1"/>
  <c r="L202" i="1"/>
  <c r="M202" i="1" s="1"/>
  <c r="L200" i="1"/>
  <c r="M200" i="1" s="1"/>
  <c r="M199" i="1"/>
  <c r="L199" i="1"/>
  <c r="L198" i="1"/>
  <c r="M198" i="1" s="1"/>
  <c r="M197" i="1"/>
  <c r="L196" i="1"/>
  <c r="M196" i="1" s="1"/>
  <c r="L195" i="1"/>
  <c r="M195" i="1" s="1"/>
  <c r="M194" i="1"/>
  <c r="L194" i="1"/>
  <c r="L208" i="1" s="1"/>
  <c r="L240" i="1" s="1"/>
  <c r="K190" i="1"/>
  <c r="J190" i="1"/>
  <c r="I190" i="1"/>
  <c r="H190" i="1"/>
  <c r="G190" i="1"/>
  <c r="E190" i="1"/>
  <c r="L187" i="1"/>
  <c r="M187" i="1" s="1"/>
  <c r="M186" i="1"/>
  <c r="L186" i="1"/>
  <c r="L185" i="1"/>
  <c r="L190" i="1" s="1"/>
  <c r="K182" i="1"/>
  <c r="J182" i="1"/>
  <c r="I182" i="1"/>
  <c r="H182" i="1"/>
  <c r="G182" i="1"/>
  <c r="E182" i="1"/>
  <c r="M181" i="1"/>
  <c r="L181" i="1"/>
  <c r="L180" i="1"/>
  <c r="M180" i="1" s="1"/>
  <c r="L179" i="1"/>
  <c r="M179" i="1" s="1"/>
  <c r="M178" i="1"/>
  <c r="L178" i="1"/>
  <c r="L177" i="1"/>
  <c r="M177" i="1" s="1"/>
  <c r="L170" i="1"/>
  <c r="K170" i="1"/>
  <c r="J170" i="1"/>
  <c r="I170" i="1"/>
  <c r="H170" i="1"/>
  <c r="G170" i="1"/>
  <c r="F170" i="1"/>
  <c r="E170" i="1"/>
  <c r="L169" i="1"/>
  <c r="M169" i="1" s="1"/>
  <c r="M168" i="1"/>
  <c r="M170" i="1" s="1"/>
  <c r="L168" i="1"/>
  <c r="L165" i="1"/>
  <c r="K165" i="1"/>
  <c r="J165" i="1"/>
  <c r="I165" i="1"/>
  <c r="H165" i="1"/>
  <c r="G165" i="1"/>
  <c r="E165" i="1"/>
  <c r="L164" i="1"/>
  <c r="M164" i="1" s="1"/>
  <c r="M165" i="1" s="1"/>
  <c r="K161" i="1"/>
  <c r="J161" i="1"/>
  <c r="I161" i="1"/>
  <c r="H161" i="1"/>
  <c r="G161" i="1"/>
  <c r="F161" i="1"/>
  <c r="E161" i="1"/>
  <c r="M160" i="1"/>
  <c r="L160" i="1"/>
  <c r="L159" i="1"/>
  <c r="M159" i="1" s="1"/>
  <c r="L158" i="1"/>
  <c r="L161" i="1" s="1"/>
  <c r="L155" i="1"/>
  <c r="K155" i="1"/>
  <c r="J155" i="1"/>
  <c r="I155" i="1"/>
  <c r="H155" i="1"/>
  <c r="G155" i="1"/>
  <c r="F155" i="1"/>
  <c r="E155" i="1"/>
  <c r="L154" i="1"/>
  <c r="M154" i="1" s="1"/>
  <c r="L151" i="1"/>
  <c r="K151" i="1"/>
  <c r="J151" i="1"/>
  <c r="I151" i="1"/>
  <c r="H151" i="1"/>
  <c r="G151" i="1"/>
  <c r="E151" i="1"/>
  <c r="M150" i="1"/>
  <c r="L150" i="1"/>
  <c r="L149" i="1"/>
  <c r="M149" i="1" s="1"/>
  <c r="M151" i="1" s="1"/>
  <c r="K146" i="1"/>
  <c r="J146" i="1"/>
  <c r="I146" i="1"/>
  <c r="H146" i="1"/>
  <c r="G146" i="1"/>
  <c r="E146" i="1"/>
  <c r="M145" i="1"/>
  <c r="L145" i="1"/>
  <c r="M144" i="1"/>
  <c r="L144" i="1"/>
  <c r="L143" i="1"/>
  <c r="L146" i="1" s="1"/>
  <c r="M142" i="1"/>
  <c r="L142" i="1"/>
  <c r="K139" i="1"/>
  <c r="J139" i="1"/>
  <c r="I139" i="1"/>
  <c r="H139" i="1"/>
  <c r="G139" i="1"/>
  <c r="F139" i="1"/>
  <c r="E139" i="1"/>
  <c r="M138" i="1"/>
  <c r="L138" i="1"/>
  <c r="L137" i="1"/>
  <c r="M137" i="1" s="1"/>
  <c r="M136" i="1"/>
  <c r="L135" i="1"/>
  <c r="M135" i="1" s="1"/>
  <c r="M139" i="1" s="1"/>
  <c r="K132" i="1"/>
  <c r="J132" i="1"/>
  <c r="I132" i="1"/>
  <c r="H132" i="1"/>
  <c r="G132" i="1"/>
  <c r="F132" i="1"/>
  <c r="E132" i="1"/>
  <c r="L131" i="1"/>
  <c r="L132" i="1" s="1"/>
  <c r="K128" i="1"/>
  <c r="J128" i="1"/>
  <c r="I128" i="1"/>
  <c r="H128" i="1"/>
  <c r="G128" i="1"/>
  <c r="E128" i="1"/>
  <c r="L127" i="1"/>
  <c r="L128" i="1" s="1"/>
  <c r="K124" i="1"/>
  <c r="J124" i="1"/>
  <c r="I124" i="1"/>
  <c r="H124" i="1"/>
  <c r="G124" i="1"/>
  <c r="F124" i="1"/>
  <c r="E124" i="1"/>
  <c r="M123" i="1"/>
  <c r="L123" i="1"/>
  <c r="M122" i="1"/>
  <c r="L121" i="1"/>
  <c r="L124" i="1" s="1"/>
  <c r="M120" i="1"/>
  <c r="L120" i="1"/>
  <c r="L119" i="1"/>
  <c r="M119" i="1" s="1"/>
  <c r="L116" i="1"/>
  <c r="K116" i="1"/>
  <c r="J116" i="1"/>
  <c r="I116" i="1"/>
  <c r="H116" i="1"/>
  <c r="G116" i="1"/>
  <c r="E116" i="1"/>
  <c r="M115" i="1"/>
  <c r="M116" i="1" s="1"/>
  <c r="L115" i="1"/>
  <c r="K112" i="1"/>
  <c r="J112" i="1"/>
  <c r="I112" i="1"/>
  <c r="H112" i="1"/>
  <c r="G112" i="1"/>
  <c r="E112" i="1"/>
  <c r="L111" i="1"/>
  <c r="M111" i="1" s="1"/>
  <c r="M110" i="1"/>
  <c r="L110" i="1"/>
  <c r="L109" i="1"/>
  <c r="M109" i="1" s="1"/>
  <c r="M112" i="1" s="1"/>
  <c r="L106" i="1"/>
  <c r="K106" i="1"/>
  <c r="J106" i="1"/>
  <c r="I106" i="1"/>
  <c r="H106" i="1"/>
  <c r="G106" i="1"/>
  <c r="E106" i="1"/>
  <c r="M104" i="1"/>
  <c r="M106" i="1" s="1"/>
  <c r="L104" i="1"/>
  <c r="K101" i="1"/>
  <c r="J101" i="1"/>
  <c r="I101" i="1"/>
  <c r="H101" i="1"/>
  <c r="G101" i="1"/>
  <c r="E101" i="1"/>
  <c r="L100" i="1"/>
  <c r="L101" i="1" s="1"/>
  <c r="M99" i="1"/>
  <c r="L99" i="1"/>
  <c r="K96" i="1"/>
  <c r="J96" i="1"/>
  <c r="I96" i="1"/>
  <c r="H96" i="1"/>
  <c r="G96" i="1"/>
  <c r="F96" i="1"/>
  <c r="E96" i="1"/>
  <c r="L95" i="1"/>
  <c r="L96" i="1" s="1"/>
  <c r="K92" i="1"/>
  <c r="J92" i="1"/>
  <c r="I92" i="1"/>
  <c r="H92" i="1"/>
  <c r="G92" i="1"/>
  <c r="E92" i="1"/>
  <c r="M91" i="1"/>
  <c r="L91" i="1"/>
  <c r="L90" i="1"/>
  <c r="M90" i="1" s="1"/>
  <c r="L89" i="1"/>
  <c r="M89" i="1" s="1"/>
  <c r="M88" i="1"/>
  <c r="L88" i="1"/>
  <c r="L87" i="1"/>
  <c r="M87" i="1" s="1"/>
  <c r="L86" i="1"/>
  <c r="M86" i="1" s="1"/>
  <c r="M85" i="1"/>
  <c r="L85" i="1"/>
  <c r="L84" i="1"/>
  <c r="M84" i="1" s="1"/>
  <c r="L83" i="1"/>
  <c r="M83" i="1" s="1"/>
  <c r="M82" i="1"/>
  <c r="L82" i="1"/>
  <c r="L92" i="1" s="1"/>
  <c r="K79" i="1"/>
  <c r="J79" i="1"/>
  <c r="I79" i="1"/>
  <c r="H79" i="1"/>
  <c r="G79" i="1"/>
  <c r="E79" i="1"/>
  <c r="L78" i="1"/>
  <c r="M78" i="1" s="1"/>
  <c r="M77" i="1"/>
  <c r="L77" i="1"/>
  <c r="L76" i="1"/>
  <c r="M76" i="1" s="1"/>
  <c r="L75" i="1"/>
  <c r="M75" i="1" s="1"/>
  <c r="M74" i="1"/>
  <c r="L74" i="1"/>
  <c r="L73" i="1"/>
  <c r="M73" i="1" s="1"/>
  <c r="L72" i="1"/>
  <c r="M72" i="1" s="1"/>
  <c r="M71" i="1"/>
  <c r="L71" i="1"/>
  <c r="L70" i="1"/>
  <c r="M70" i="1" s="1"/>
  <c r="L69" i="1"/>
  <c r="M69" i="1" s="1"/>
  <c r="M68" i="1"/>
  <c r="L68" i="1"/>
  <c r="L67" i="1"/>
  <c r="M67" i="1" s="1"/>
  <c r="L66" i="1"/>
  <c r="M66" i="1" s="1"/>
  <c r="K63" i="1"/>
  <c r="J63" i="1"/>
  <c r="I63" i="1"/>
  <c r="H63" i="1"/>
  <c r="G63" i="1"/>
  <c r="E63" i="1"/>
  <c r="M62" i="1"/>
  <c r="M61" i="1"/>
  <c r="L61" i="1"/>
  <c r="L60" i="1"/>
  <c r="M60" i="1" s="1"/>
  <c r="M63" i="1" s="1"/>
  <c r="K57" i="1"/>
  <c r="J57" i="1"/>
  <c r="I57" i="1"/>
  <c r="H57" i="1"/>
  <c r="G57" i="1"/>
  <c r="E57" i="1"/>
  <c r="M56" i="1"/>
  <c r="L56" i="1"/>
  <c r="L55" i="1"/>
  <c r="M55" i="1" s="1"/>
  <c r="L54" i="1"/>
  <c r="M54" i="1" s="1"/>
  <c r="M53" i="1"/>
  <c r="L53" i="1"/>
  <c r="L52" i="1"/>
  <c r="M52" i="1" s="1"/>
  <c r="L51" i="1"/>
  <c r="M51" i="1" s="1"/>
  <c r="K48" i="1"/>
  <c r="J48" i="1"/>
  <c r="I48" i="1"/>
  <c r="H48" i="1"/>
  <c r="G48" i="1"/>
  <c r="F48" i="1"/>
  <c r="E48" i="1"/>
  <c r="M47" i="1"/>
  <c r="L47" i="1"/>
  <c r="L46" i="1"/>
  <c r="L48" i="1" s="1"/>
  <c r="K43" i="1"/>
  <c r="J43" i="1"/>
  <c r="I43" i="1"/>
  <c r="H43" i="1"/>
  <c r="F43" i="1"/>
  <c r="E43" i="1"/>
  <c r="M42" i="1"/>
  <c r="M43" i="1" s="1"/>
  <c r="L42" i="1"/>
  <c r="L43" i="1" s="1"/>
  <c r="K39" i="1"/>
  <c r="J39" i="1"/>
  <c r="I39" i="1"/>
  <c r="H39" i="1"/>
  <c r="G39" i="1"/>
  <c r="E39" i="1"/>
  <c r="L38" i="1"/>
  <c r="M38" i="1" s="1"/>
  <c r="M37" i="1"/>
  <c r="L37" i="1"/>
  <c r="L36" i="1"/>
  <c r="M36" i="1" s="1"/>
  <c r="L35" i="1"/>
  <c r="M35" i="1" s="1"/>
  <c r="K32" i="1"/>
  <c r="J32" i="1"/>
  <c r="I32" i="1"/>
  <c r="H32" i="1"/>
  <c r="G32" i="1"/>
  <c r="E32" i="1"/>
  <c r="L31" i="1"/>
  <c r="M31" i="1" s="1"/>
  <c r="L30" i="1"/>
  <c r="M30" i="1" s="1"/>
  <c r="M29" i="1"/>
  <c r="L29" i="1"/>
  <c r="L28" i="1"/>
  <c r="L32" i="1" s="1"/>
  <c r="K25" i="1"/>
  <c r="J25" i="1"/>
  <c r="J242" i="1" s="1"/>
  <c r="I25" i="1"/>
  <c r="I242" i="1" s="1"/>
  <c r="H25" i="1"/>
  <c r="H242" i="1" s="1"/>
  <c r="G25" i="1"/>
  <c r="G242" i="1" s="1"/>
  <c r="F25" i="1"/>
  <c r="E25" i="1"/>
  <c r="E242" i="1" s="1"/>
  <c r="L24" i="1"/>
  <c r="M24" i="1" s="1"/>
  <c r="M23" i="1"/>
  <c r="L23" i="1"/>
  <c r="L22" i="1"/>
  <c r="M22" i="1" s="1"/>
  <c r="L21" i="1"/>
  <c r="L25" i="1" s="1"/>
  <c r="M182" i="1" l="1"/>
  <c r="M57" i="1"/>
  <c r="M79" i="1"/>
  <c r="M92" i="1"/>
  <c r="M39" i="1"/>
  <c r="M146" i="1"/>
  <c r="M208" i="1"/>
  <c r="M28" i="1"/>
  <c r="M32" i="1" s="1"/>
  <c r="L57" i="1"/>
  <c r="M95" i="1"/>
  <c r="M96" i="1" s="1"/>
  <c r="L182" i="1"/>
  <c r="M223" i="1"/>
  <c r="M230" i="1" s="1"/>
  <c r="M233" i="1"/>
  <c r="M239" i="1" s="1"/>
  <c r="M21" i="1"/>
  <c r="M25" i="1" s="1"/>
  <c r="L63" i="1"/>
  <c r="M100" i="1"/>
  <c r="M101" i="1" s="1"/>
  <c r="M121" i="1"/>
  <c r="M124" i="1" s="1"/>
  <c r="M131" i="1"/>
  <c r="M132" i="1" s="1"/>
  <c r="L139" i="1"/>
  <c r="M158" i="1"/>
  <c r="M161" i="1" s="1"/>
  <c r="M211" i="1"/>
  <c r="M220" i="1" s="1"/>
  <c r="L39" i="1"/>
  <c r="L242" i="1" s="1"/>
  <c r="L79" i="1"/>
  <c r="M46" i="1"/>
  <c r="M48" i="1" s="1"/>
  <c r="M143" i="1"/>
  <c r="L112" i="1"/>
  <c r="M127" i="1"/>
  <c r="M128" i="1" s="1"/>
  <c r="M185" i="1"/>
  <c r="M190" i="1" s="1"/>
  <c r="M242" i="1" l="1"/>
  <c r="M240" i="1"/>
  <c r="F146" i="1" l="1"/>
</calcChain>
</file>

<file path=xl/sharedStrings.xml><?xml version="1.0" encoding="utf-8"?>
<sst xmlns="http://schemas.openxmlformats.org/spreadsheetml/2006/main" count="596" uniqueCount="247">
  <si>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</si>
  <si>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</si>
  <si>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</si>
  <si>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</si>
  <si>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JULIO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</si>
  <si>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</si>
  <si>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</si>
  <si>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</si>
  <si>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</si>
  <si>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</si>
  <si>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</si>
  <si>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</si>
  <si>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</si>
  <si>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</si>
  <si>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</si>
  <si>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</si>
  <si>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</si>
  <si>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</si>
  <si>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</si>
  <si>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</si>
  <si>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</si>
  <si>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</si>
  <si>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</si>
  <si>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</si>
  <si>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</si>
  <si>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</si>
  <si>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</si>
  <si>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PETRA ALCÁNTARA CUEVAS</t>
  </si>
  <si>
    <t>F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</si>
  <si>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</si>
  <si>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</si>
  <si>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</si>
  <si>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</si>
  <si>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</si>
  <si>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</si>
  <si>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</si>
  <si>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</si>
  <si>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</si>
  <si>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</si>
  <si>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</si>
  <si>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</si>
  <si>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</si>
  <si>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</si>
  <si>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</si>
  <si>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</si>
  <si>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</si>
  <si>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</si>
  <si>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</si>
  <si>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</si>
  <si>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</si>
  <si>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</si>
  <si>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</si>
  <si>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</si>
  <si>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</si>
  <si>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</si>
  <si>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</si>
  <si>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</si>
  <si>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</si>
  <si>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</si>
  <si>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</si>
  <si>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</si>
  <si>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</si>
  <si>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</si>
  <si>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</si>
  <si>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</si>
  <si>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</si>
  <si>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</si>
  <si>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</si>
  <si>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</si>
  <si>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</si>
  <si>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</si>
  <si>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</si>
  <si>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</si>
  <si>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</si>
  <si>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</si>
  <si>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</si>
  <si>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</si>
  <si>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</si>
  <si>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</si>
  <si>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</si>
  <si>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</si>
  <si>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</si>
  <si>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</si>
  <si>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</si>
  <si>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</si>
  <si>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</si>
  <si>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</si>
  <si>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</si>
  <si>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</si>
  <si>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</si>
  <si>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</si>
  <si>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</si>
  <si>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</si>
  <si>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</si>
  <si>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</si>
  <si>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</si>
  <si>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</si>
  <si>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</si>
  <si>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</si>
  <si>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</si>
  <si>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</si>
  <si>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</si>
  <si>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</si>
  <si>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</si>
  <si>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</si>
  <si>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</si>
  <si>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</si>
  <si>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</si>
  <si>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</si>
  <si>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</si>
  <si>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</si>
  <si>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</si>
  <si>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</si>
  <si>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</si>
  <si>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</si>
  <si>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</si>
  <si>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</si>
  <si>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</si>
  <si>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</si>
  <si>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</si>
  <si>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</si>
  <si>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</si>
  <si>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</si>
  <si>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</si>
  <si>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</si>
  <si>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</si>
  <si>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</si>
  <si>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</si>
  <si>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</si>
  <si>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</si>
  <si>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</si>
  <si>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</si>
  <si>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</si>
  <si>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</si>
  <si>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</si>
  <si>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</si>
  <si>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</si>
  <si>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</si>
  <si>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</si>
  <si>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</si>
  <si>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</si>
  <si>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</si>
  <si>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</si>
  <si>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</si>
  <si>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</si>
  <si>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</si>
  <si>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</si>
  <si>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</si>
  <si>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</si>
  <si>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</si>
  <si>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</si>
  <si>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</si>
  <si>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</si>
  <si>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</si>
  <si>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</si>
  <si>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</si>
  <si>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</si>
  <si>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</si>
  <si>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</si>
  <si>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</si>
  <si>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</si>
  <si>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</si>
  <si>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</si>
  <si>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</si>
  <si>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</si>
  <si>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</si>
  <si>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</si>
  <si>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</si>
  <si>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</si>
  <si>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</si>
  <si>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</si>
  <si>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</si>
  <si>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</si>
  <si>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</si>
  <si>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</si>
  <si>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</si>
  <si>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</si>
  <si>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</si>
  <si>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</si>
  <si>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</si>
  <si>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</si>
  <si>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</si>
  <si>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</si>
  <si>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</si>
  <si>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</si>
  <si>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</si>
  <si>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</si>
  <si>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</si>
  <si>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</si>
  <si>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</si>
  <si>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</si>
  <si>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</si>
  <si>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</si>
  <si>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</si>
  <si>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</si>
  <si>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</si>
  <si>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</si>
  <si>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</si>
  <si>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</si>
  <si>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</si>
  <si>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</si>
  <si>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</si>
  <si>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</si>
  <si>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</si>
  <si>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</si>
  <si>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</si>
  <si>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</si>
  <si>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</si>
  <si>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</si>
  <si>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</si>
  <si>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</si>
  <si>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</si>
  <si>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</si>
  <si>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</si>
  <si>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</si>
  <si>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</si>
  <si>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</si>
  <si>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</si>
  <si>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</si>
  <si>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</si>
  <si>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</si>
  <si>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</si>
  <si>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</si>
  <si>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</si>
  <si>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</si>
  <si>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</si>
  <si>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</si>
  <si>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 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</si>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</sst>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2" fillId="0" borderId="0" xfId="1" applyFont="1" applyAlignment="1">
      <alignment horizont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2" borderId="1" xfId="2" applyNumberFormat="1" applyFont="1" applyFill="1" applyBorder="1"/>
    <xf numFmtId="2" fontId="5" fillId="0" borderId="1" xfId="2" applyNumberFormat="1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2" fontId="5" fillId="2" borderId="1" xfId="2" applyNumberFormat="1" applyFont="1" applyFill="1" applyBorder="1"/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0" fontId="6" fillId="5" borderId="2" xfId="1" applyFont="1" applyFill="1" applyBorder="1"/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164" fontId="6" fillId="0" borderId="2" xfId="2" applyFont="1" applyFill="1" applyBorder="1"/>
    <xf numFmtId="164" fontId="6" fillId="0" borderId="2" xfId="2" applyFont="1" applyBorder="1"/>
    <xf numFmtId="2" fontId="6" fillId="2" borderId="2" xfId="2" applyNumberFormat="1" applyFont="1" applyFill="1" applyBorder="1"/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center"/>
    </xf>
    <xf numFmtId="0" fontId="5" fillId="5" borderId="2" xfId="1" applyFont="1" applyFill="1" applyBorder="1"/>
    <xf numFmtId="0" fontId="5" fillId="0" borderId="2" xfId="1" applyFont="1" applyBorder="1" applyAlignment="1">
      <alignment horizontal="right"/>
    </xf>
    <xf numFmtId="164" fontId="5" fillId="0" borderId="2" xfId="2" applyFont="1" applyFill="1" applyBorder="1"/>
    <xf numFmtId="0" fontId="0" fillId="0" borderId="1" xfId="0" applyBorder="1"/>
    <xf numFmtId="0" fontId="0" fillId="2" borderId="1" xfId="0" applyFill="1" applyBorder="1"/>
    <xf numFmtId="0" fontId="5" fillId="5" borderId="3" xfId="1" applyFont="1" applyFill="1" applyBorder="1"/>
    <xf numFmtId="0" fontId="6" fillId="0" borderId="3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164" fontId="5" fillId="0" borderId="3" xfId="2" applyFont="1" applyFill="1" applyBorder="1"/>
    <xf numFmtId="2" fontId="6" fillId="0" borderId="3" xfId="2" applyNumberFormat="1" applyFont="1" applyBorder="1"/>
    <xf numFmtId="164" fontId="5" fillId="0" borderId="3" xfId="2" applyFont="1" applyBorder="1"/>
    <xf numFmtId="164" fontId="5" fillId="2" borderId="3" xfId="2" applyFont="1" applyFill="1" applyBorder="1"/>
    <xf numFmtId="0" fontId="6" fillId="0" borderId="1" xfId="1" applyFont="1" applyBorder="1" applyAlignment="1">
      <alignment wrapText="1"/>
    </xf>
    <xf numFmtId="0" fontId="6" fillId="6" borderId="1" xfId="1" applyFont="1" applyFill="1" applyBorder="1"/>
    <xf numFmtId="0" fontId="5" fillId="5" borderId="1" xfId="1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6" fillId="5" borderId="1" xfId="1" applyFont="1" applyFill="1" applyBorder="1" applyAlignment="1">
      <alignment wrapText="1"/>
    </xf>
    <xf numFmtId="164" fontId="8" fillId="2" borderId="1" xfId="2" applyFont="1" applyFill="1" applyBorder="1"/>
    <xf numFmtId="0" fontId="5" fillId="5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2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7" fillId="5" borderId="1" xfId="1" applyFont="1" applyFill="1" applyBorder="1"/>
    <xf numFmtId="0" fontId="8" fillId="2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2" fontId="6" fillId="2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164" fontId="6" fillId="2" borderId="1" xfId="2" applyFont="1" applyFill="1" applyBorder="1" applyAlignment="1">
      <alignment vertical="center"/>
    </xf>
    <xf numFmtId="164" fontId="6" fillId="0" borderId="1" xfId="2" applyFont="1" applyBorder="1" applyAlignment="1">
      <alignment vertical="center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9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164" fontId="2" fillId="2" borderId="0" xfId="1" applyNumberFormat="1" applyFont="1" applyFill="1"/>
    <xf numFmtId="0" fontId="10" fillId="2" borderId="0" xfId="1" applyFont="1" applyFill="1"/>
    <xf numFmtId="0" fontId="9" fillId="2" borderId="0" xfId="1" applyFont="1" applyFill="1"/>
    <xf numFmtId="0" fontId="4" fillId="2" borderId="0" xfId="1" applyFont="1" applyFill="1" applyAlignment="1">
      <alignment horizontal="center"/>
    </xf>
    <xf numFmtId="0" fontId="11" fillId="2" borderId="0" xfId="1" applyFont="1" applyFill="1"/>
    <xf numFmtId="0" fontId="9" fillId="0" borderId="0" xfId="1" applyFont="1"/>
    <xf numFmtId="0" fontId="12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2" borderId="0" xfId="1" applyNumberFormat="1" applyFont="1" applyFill="1"/>
    <xf numFmtId="4" fontId="4" fillId="0" borderId="0" xfId="1" applyNumberFormat="1" applyFont="1"/>
    <xf numFmtId="4" fontId="4" fillId="6" borderId="0" xfId="1" applyNumberFormat="1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3" fillId="2" borderId="0" xfId="0" applyFont="1" applyFill="1"/>
    <xf numFmtId="0" fontId="9" fillId="0" borderId="0" xfId="0" applyFont="1" applyAlignment="1">
      <alignment horizontal="center"/>
    </xf>
    <xf numFmtId="0" fontId="12" fillId="2" borderId="0" xfId="1" applyFont="1" applyFill="1"/>
    <xf numFmtId="164" fontId="9" fillId="2" borderId="0" xfId="2" applyFont="1" applyFill="1"/>
    <xf numFmtId="2" fontId="9" fillId="2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  <xf numFmtId="164" fontId="4" fillId="3" borderId="1" xfId="2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4" fillId="4" borderId="1" xfId="2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</cellXfs>
  <cellStyles count="3">
    <cellStyle name="Millares 2" xfId="2" xr:uid="{D90D6EB7-12C3-449E-9DA3-C3D670824721}"/>
    <cellStyle name="Normal" xfId="0" builtinId="0"/>
    <cellStyle name="Normal 2" xfId="1" xr:uid="{FAB7D933-CD82-4DD5-9A3A-73421BBE94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1808672</xdr:colOff>
      <xdr:row>5</xdr:row>
      <xdr:rowOff>158198</xdr:rowOff>
    </xdr:from>
    <xdr:to>
      <xdr:col>5</xdr:col>
      <xdr:colOff>46421</xdr:colOff>
      <xdr:row>11</xdr:row>
      <xdr:rowOff>31749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3B17C188-337C-4AED-B678-5ADA1ECB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947" y="1263098"/>
          <a:ext cx="2714499" cy="121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18144</xdr:colOff>
      <xdr:row>5</xdr:row>
      <xdr:rowOff>81642</xdr:rowOff>
    </xdr:from>
    <xdr:to>
      <xdr:col>3</xdr:col>
      <xdr:colOff>2199823</xdr:colOff>
      <xdr:row>10</xdr:row>
      <xdr:rowOff>290282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CA8EC51-5E63-4414-8638-055AF86D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419" y="1186542"/>
          <a:ext cx="2181679" cy="12087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255</xdr:row>
      <xdr:rowOff>93728</xdr:rowOff>
    </xdr:from>
    <xdr:to>
      <xdr:col>3</xdr:col>
      <xdr:colOff>1542770</xdr:colOff>
      <xdr:row>264</xdr:row>
      <xdr:rowOff>157370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346279-75CE-4C3F-835E-B08D72E8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225540" y="60796553"/>
          <a:ext cx="1899505" cy="186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255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06EAE3D5-4D2C-45ED-BB95-A6C92ED5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220396" y="60753138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BCE7-B1CF-4516-9308-4E4590DD646D}">
  <sheetPr>
    <pageSetUpPr fitToPage="1"/>
  </sheetPr>
  <dimension ref="A1:N276"/>
  <sheetViews>
    <sheetView showGridLines="0" tabSelected="1" topLeftCell="A5" zoomScale="84" zoomScaleNormal="84" workbookViewId="0">
      <pane ySplit="15" topLeftCell="A48" activePane="bottomLeft" state="frozen"/>
      <selection activeCell="A5" sqref="A5"/>
      <selection pane="bottomLeft" activeCell="C57" sqref="C57"/>
    </sheetView>
  </sheetViews>
  <sheetFormatPr baseColWidth="10" defaultRowHeight="15" x14ac:dyDescent="0.25"/>
  <cols>
    <col min="1" max="1" width="87.7109375" customWidth="1"/>
    <col min="2" max="2" width="14.7109375" customWidth="1"/>
    <col min="3" max="3" width="56.28515625" customWidth="1"/>
    <col min="4" max="4" width="45.71093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style="1" customWidth="1"/>
    <col min="10" max="10" width="18.5703125" customWidth="1"/>
    <col min="11" max="11" width="17.1406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4"/>
      <c r="I2" s="4"/>
      <c r="J2" s="6"/>
      <c r="K2" s="6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4"/>
      <c r="I3" s="4"/>
      <c r="J3" s="6"/>
      <c r="K3" s="6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4"/>
      <c r="I4" s="4"/>
      <c r="J4" s="6"/>
      <c r="K4" s="6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4"/>
      <c r="I5" s="4"/>
      <c r="J5" s="6"/>
      <c r="K5" s="6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4"/>
      <c r="I6" s="4"/>
      <c r="J6" s="6"/>
      <c r="K6" s="6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4"/>
      <c r="I7" s="4"/>
      <c r="J7" s="6"/>
      <c r="K7" s="6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4"/>
      <c r="I8" s="4"/>
      <c r="J8" s="6"/>
      <c r="K8" s="6"/>
      <c r="L8" s="6"/>
      <c r="M8" s="4"/>
    </row>
    <row r="9" spans="1:14" ht="15.75" x14ac:dyDescent="0.25">
      <c r="A9" s="7"/>
      <c r="B9" s="3"/>
      <c r="C9" s="2"/>
      <c r="D9" s="2"/>
      <c r="E9" s="4"/>
      <c r="F9" s="5"/>
      <c r="G9" s="4"/>
      <c r="H9" s="4"/>
      <c r="I9" s="4"/>
      <c r="J9" s="6"/>
      <c r="K9" s="6"/>
      <c r="L9" s="6"/>
      <c r="M9" s="4"/>
    </row>
    <row r="10" spans="1:14" ht="15.75" x14ac:dyDescent="0.25">
      <c r="A10" s="7"/>
      <c r="B10" s="3"/>
      <c r="C10" s="2"/>
      <c r="D10" s="2"/>
      <c r="E10" s="4"/>
      <c r="F10" s="5"/>
      <c r="G10" s="4"/>
      <c r="H10" s="4"/>
      <c r="I10" s="4"/>
      <c r="J10" s="6"/>
      <c r="K10" s="6"/>
      <c r="L10" s="6"/>
      <c r="M10" s="4"/>
    </row>
    <row r="11" spans="1:14" ht="27" customHeight="1" x14ac:dyDescent="0.25">
      <c r="A11" s="2" t="s">
        <v>0</v>
      </c>
      <c r="B11" s="3"/>
      <c r="C11" s="2"/>
      <c r="D11" s="2"/>
      <c r="E11" s="4"/>
      <c r="F11" s="5"/>
      <c r="G11" s="4"/>
      <c r="H11" s="4" t="s">
        <v>1</v>
      </c>
      <c r="I11" s="4"/>
      <c r="J11" s="6"/>
      <c r="K11" s="6"/>
      <c r="L11" s="6"/>
      <c r="M11" s="4"/>
    </row>
    <row r="12" spans="1:14" ht="15.75" x14ac:dyDescent="0.25">
      <c r="A12" s="138" t="s">
        <v>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</row>
    <row r="13" spans="1:14" ht="0.75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5.75" x14ac:dyDescent="0.25">
      <c r="A14" s="138" t="s">
        <v>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:14" ht="15.75" x14ac:dyDescent="0.25">
      <c r="A15" s="138" t="s">
        <v>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</row>
    <row r="16" spans="1:14" ht="15.75" x14ac:dyDescent="0.25">
      <c r="A16" s="139" t="s">
        <v>5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8"/>
      <c r="K17" s="8"/>
      <c r="L17" s="8"/>
      <c r="M17" s="3"/>
    </row>
    <row r="18" spans="1:13" ht="15.75" x14ac:dyDescent="0.25">
      <c r="A18" s="140" t="s">
        <v>6</v>
      </c>
      <c r="B18" s="140" t="s">
        <v>7</v>
      </c>
      <c r="C18" s="140" t="s">
        <v>8</v>
      </c>
      <c r="D18" s="140" t="s">
        <v>9</v>
      </c>
      <c r="E18" s="9" t="s">
        <v>10</v>
      </c>
      <c r="F18" s="141" t="s">
        <v>11</v>
      </c>
      <c r="G18" s="133" t="s">
        <v>12</v>
      </c>
      <c r="H18" s="133" t="s">
        <v>13</v>
      </c>
      <c r="I18" s="137" t="s">
        <v>14</v>
      </c>
      <c r="J18" s="137" t="s">
        <v>15</v>
      </c>
      <c r="K18" s="137" t="s">
        <v>16</v>
      </c>
      <c r="L18" s="137" t="s">
        <v>17</v>
      </c>
      <c r="M18" s="133" t="s">
        <v>18</v>
      </c>
    </row>
    <row r="19" spans="1:13" ht="15.75" x14ac:dyDescent="0.25">
      <c r="A19" s="140"/>
      <c r="B19" s="140"/>
      <c r="C19" s="140"/>
      <c r="D19" s="140"/>
      <c r="E19" s="9" t="s">
        <v>19</v>
      </c>
      <c r="F19" s="141"/>
      <c r="G19" s="133"/>
      <c r="H19" s="133"/>
      <c r="I19" s="137"/>
      <c r="J19" s="137"/>
      <c r="K19" s="137"/>
      <c r="L19" s="137"/>
      <c r="M19" s="133"/>
    </row>
    <row r="20" spans="1:13" ht="18.75" x14ac:dyDescent="0.3">
      <c r="A20" s="10" t="s">
        <v>20</v>
      </c>
      <c r="B20" s="11"/>
      <c r="C20" s="10"/>
      <c r="D20" s="10"/>
      <c r="E20" s="12"/>
      <c r="F20" s="13"/>
      <c r="G20" s="14"/>
      <c r="H20" s="14"/>
      <c r="I20" s="15"/>
      <c r="J20" s="12"/>
      <c r="K20" s="12"/>
      <c r="L20" s="12"/>
      <c r="M20" s="14"/>
    </row>
    <row r="21" spans="1:13" ht="18.75" x14ac:dyDescent="0.3">
      <c r="A21" s="16" t="s">
        <v>21</v>
      </c>
      <c r="B21" s="11" t="s">
        <v>22</v>
      </c>
      <c r="C21" s="16" t="s">
        <v>23</v>
      </c>
      <c r="D21" s="16" t="s">
        <v>24</v>
      </c>
      <c r="E21" s="17">
        <v>260000</v>
      </c>
      <c r="F21" s="13">
        <v>0</v>
      </c>
      <c r="G21" s="18">
        <v>260000</v>
      </c>
      <c r="H21" s="14">
        <v>7462</v>
      </c>
      <c r="I21" s="15">
        <v>50070.080000000002</v>
      </c>
      <c r="J21" s="12">
        <v>6589.14</v>
      </c>
      <c r="K21" s="12">
        <v>4169.3999999999996</v>
      </c>
      <c r="L21" s="12">
        <f>+H21+I21+J21+K21</f>
        <v>68290.62</v>
      </c>
      <c r="M21" s="14">
        <f>+G21-L21</f>
        <v>191709.38</v>
      </c>
    </row>
    <row r="22" spans="1:13" ht="18.75" x14ac:dyDescent="0.3">
      <c r="A22" s="19" t="s">
        <v>25</v>
      </c>
      <c r="B22" s="11" t="s">
        <v>22</v>
      </c>
      <c r="C22" s="20" t="s">
        <v>26</v>
      </c>
      <c r="D22" s="16" t="s">
        <v>24</v>
      </c>
      <c r="E22" s="12">
        <v>210000</v>
      </c>
      <c r="F22" s="13">
        <v>0</v>
      </c>
      <c r="G22" s="14">
        <v>210000</v>
      </c>
      <c r="H22" s="14">
        <v>6027</v>
      </c>
      <c r="I22" s="15">
        <v>37980.120000000003</v>
      </c>
      <c r="J22" s="12">
        <v>6384</v>
      </c>
      <c r="K22" s="12">
        <v>4169.3999999999996</v>
      </c>
      <c r="L22" s="12">
        <f>+H22+I22+J22+K22</f>
        <v>54560.520000000004</v>
      </c>
      <c r="M22" s="14">
        <f>+G22-L22</f>
        <v>155439.47999999998</v>
      </c>
    </row>
    <row r="23" spans="1:13" ht="18.75" x14ac:dyDescent="0.3">
      <c r="A23" s="19" t="s">
        <v>27</v>
      </c>
      <c r="B23" s="11" t="s">
        <v>28</v>
      </c>
      <c r="C23" s="21" t="s">
        <v>29</v>
      </c>
      <c r="D23" s="21" t="s">
        <v>30</v>
      </c>
      <c r="E23" s="12">
        <v>130000</v>
      </c>
      <c r="F23" s="13">
        <v>0</v>
      </c>
      <c r="G23" s="14">
        <v>130000</v>
      </c>
      <c r="H23" s="14">
        <v>3731</v>
      </c>
      <c r="I23" s="15">
        <v>18304.39</v>
      </c>
      <c r="J23" s="12">
        <v>3952</v>
      </c>
      <c r="K23" s="12">
        <v>5948.66</v>
      </c>
      <c r="L23" s="12">
        <f>SUM(H23:K23)</f>
        <v>31936.05</v>
      </c>
      <c r="M23" s="14">
        <f>+G23-L23</f>
        <v>98063.95</v>
      </c>
    </row>
    <row r="24" spans="1:13" ht="18.75" x14ac:dyDescent="0.3">
      <c r="A24" s="16" t="s">
        <v>31</v>
      </c>
      <c r="B24" s="11" t="s">
        <v>22</v>
      </c>
      <c r="C24" s="21" t="s">
        <v>32</v>
      </c>
      <c r="D24" s="21" t="s">
        <v>33</v>
      </c>
      <c r="E24" s="12">
        <v>60000</v>
      </c>
      <c r="F24" s="22">
        <v>0</v>
      </c>
      <c r="G24" s="12">
        <v>60000</v>
      </c>
      <c r="H24" s="12">
        <v>1722</v>
      </c>
      <c r="I24" s="15">
        <v>3486.68</v>
      </c>
      <c r="J24" s="12">
        <v>1824</v>
      </c>
      <c r="K24" s="12">
        <v>25</v>
      </c>
      <c r="L24" s="12">
        <f>+H24+I24+J24+K24</f>
        <v>7057.68</v>
      </c>
      <c r="M24" s="12">
        <f>+E24-L24</f>
        <v>52942.32</v>
      </c>
    </row>
    <row r="25" spans="1:13" ht="18.75" x14ac:dyDescent="0.3">
      <c r="A25" s="23" t="s">
        <v>34</v>
      </c>
      <c r="B25" s="11"/>
      <c r="C25" s="24">
        <v>4</v>
      </c>
      <c r="D25" s="24"/>
      <c r="E25" s="25">
        <f>SUM(E21:E24)</f>
        <v>660000</v>
      </c>
      <c r="F25" s="26">
        <f t="shared" ref="F25:J25" si="0">SUM(F21:F24)</f>
        <v>0</v>
      </c>
      <c r="G25" s="27">
        <f t="shared" si="0"/>
        <v>660000</v>
      </c>
      <c r="H25" s="28">
        <f t="shared" si="0"/>
        <v>18942</v>
      </c>
      <c r="I25" s="28">
        <f>SUM(I21:I24)</f>
        <v>109841.27</v>
      </c>
      <c r="J25" s="25">
        <f t="shared" si="0"/>
        <v>18749.14</v>
      </c>
      <c r="K25" s="25">
        <f>SUM(K21:K24)</f>
        <v>14312.46</v>
      </c>
      <c r="L25" s="25">
        <f>SUM(L21:L24)</f>
        <v>161844.87</v>
      </c>
      <c r="M25" s="27">
        <f>SUM(M21:M24)</f>
        <v>498155.13</v>
      </c>
    </row>
    <row r="26" spans="1:13" ht="18.75" x14ac:dyDescent="0.3">
      <c r="A26" s="23"/>
      <c r="B26" s="11"/>
      <c r="C26" s="24"/>
      <c r="D26" s="24"/>
      <c r="E26" s="12"/>
      <c r="F26" s="13"/>
      <c r="G26" s="14"/>
      <c r="H26" s="14"/>
      <c r="I26" s="15"/>
      <c r="J26" s="12"/>
      <c r="K26" s="12"/>
      <c r="L26" s="12"/>
      <c r="M26" s="14"/>
    </row>
    <row r="27" spans="1:13" ht="18.75" x14ac:dyDescent="0.3">
      <c r="A27" s="23" t="s">
        <v>35</v>
      </c>
      <c r="B27" s="11"/>
      <c r="C27" s="29"/>
      <c r="D27" s="29"/>
      <c r="E27" s="12"/>
      <c r="F27" s="13"/>
      <c r="G27" s="14"/>
      <c r="H27" s="14"/>
      <c r="I27" s="15"/>
      <c r="J27" s="12"/>
      <c r="K27" s="12"/>
      <c r="L27" s="12"/>
      <c r="M27" s="14"/>
    </row>
    <row r="28" spans="1:13" ht="35.25" customHeight="1" x14ac:dyDescent="0.3">
      <c r="A28" s="19" t="s">
        <v>36</v>
      </c>
      <c r="B28" s="11" t="s">
        <v>22</v>
      </c>
      <c r="C28" s="30" t="s">
        <v>37</v>
      </c>
      <c r="D28" s="21" t="s">
        <v>38</v>
      </c>
      <c r="E28" s="12">
        <v>95000</v>
      </c>
      <c r="F28" s="13">
        <v>0</v>
      </c>
      <c r="G28" s="12">
        <v>95000</v>
      </c>
      <c r="H28" s="14">
        <v>2726.5</v>
      </c>
      <c r="I28" s="15">
        <v>10500.38</v>
      </c>
      <c r="J28" s="12">
        <v>2888</v>
      </c>
      <c r="K28" s="12">
        <v>12510.37</v>
      </c>
      <c r="L28" s="12">
        <f>+H28+I28+J28+K28</f>
        <v>28625.25</v>
      </c>
      <c r="M28" s="14">
        <f>+G28-L28</f>
        <v>66374.75</v>
      </c>
    </row>
    <row r="29" spans="1:13" ht="18.75" x14ac:dyDescent="0.3">
      <c r="A29" s="16" t="s">
        <v>39</v>
      </c>
      <c r="B29" s="31" t="s">
        <v>28</v>
      </c>
      <c r="C29" s="21" t="s">
        <v>40</v>
      </c>
      <c r="D29" s="21" t="s">
        <v>41</v>
      </c>
      <c r="E29" s="12">
        <v>43500</v>
      </c>
      <c r="F29" s="22">
        <v>0</v>
      </c>
      <c r="G29" s="12">
        <v>43500</v>
      </c>
      <c r="H29" s="12">
        <v>1248.45</v>
      </c>
      <c r="I29" s="32">
        <v>936.62</v>
      </c>
      <c r="J29" s="12">
        <v>1322.4</v>
      </c>
      <c r="K29" s="12">
        <v>1025</v>
      </c>
      <c r="L29" s="12">
        <f>+H29+I29+J29+K29</f>
        <v>4532.47</v>
      </c>
      <c r="M29" s="14">
        <f>+G29-L29</f>
        <v>38967.53</v>
      </c>
    </row>
    <row r="30" spans="1:13" ht="18.75" x14ac:dyDescent="0.3">
      <c r="A30" s="16" t="s">
        <v>42</v>
      </c>
      <c r="B30" s="31" t="s">
        <v>28</v>
      </c>
      <c r="C30" s="21" t="s">
        <v>40</v>
      </c>
      <c r="D30" s="21" t="s">
        <v>38</v>
      </c>
      <c r="E30" s="12">
        <v>43500</v>
      </c>
      <c r="F30" s="22">
        <v>0</v>
      </c>
      <c r="G30" s="12">
        <v>43500</v>
      </c>
      <c r="H30" s="12">
        <v>1248.45</v>
      </c>
      <c r="I30" s="32">
        <v>936.62</v>
      </c>
      <c r="J30" s="12">
        <v>1322.4</v>
      </c>
      <c r="K30" s="12">
        <v>25</v>
      </c>
      <c r="L30" s="12">
        <f>+H30+I30+J30+K30</f>
        <v>3532.4700000000003</v>
      </c>
      <c r="M30" s="14">
        <f>+G30-L30</f>
        <v>39967.53</v>
      </c>
    </row>
    <row r="31" spans="1:13" ht="18.75" x14ac:dyDescent="0.3">
      <c r="A31" s="16" t="s">
        <v>43</v>
      </c>
      <c r="B31" s="31" t="s">
        <v>22</v>
      </c>
      <c r="C31" s="21" t="s">
        <v>40</v>
      </c>
      <c r="D31" s="21" t="s">
        <v>41</v>
      </c>
      <c r="E31" s="12">
        <v>37500</v>
      </c>
      <c r="F31" s="22">
        <v>0</v>
      </c>
      <c r="G31" s="12">
        <v>37500</v>
      </c>
      <c r="H31" s="12">
        <v>1076.25</v>
      </c>
      <c r="I31" s="32">
        <v>89.81</v>
      </c>
      <c r="J31" s="12">
        <v>1140</v>
      </c>
      <c r="K31" s="12">
        <v>25</v>
      </c>
      <c r="L31" s="12">
        <f t="shared" ref="L31" si="1">+H31+I31+J31+K31</f>
        <v>2331.06</v>
      </c>
      <c r="M31" s="14">
        <f>+G31-L31</f>
        <v>35168.94</v>
      </c>
    </row>
    <row r="32" spans="1:13" ht="18.75" x14ac:dyDescent="0.3">
      <c r="A32" s="23" t="s">
        <v>34</v>
      </c>
      <c r="B32" s="11"/>
      <c r="C32" s="24">
        <v>4</v>
      </c>
      <c r="D32" s="24"/>
      <c r="E32" s="25">
        <f>SUM(E28:E31)</f>
        <v>219500</v>
      </c>
      <c r="F32" s="33">
        <v>0</v>
      </c>
      <c r="G32" s="25">
        <f t="shared" ref="G32:L32" si="2">SUM(G28:G31)</f>
        <v>219500</v>
      </c>
      <c r="H32" s="28">
        <f>SUM(H28:H31)</f>
        <v>6299.65</v>
      </c>
      <c r="I32" s="28">
        <f t="shared" si="2"/>
        <v>12463.43</v>
      </c>
      <c r="J32" s="25">
        <f t="shared" si="2"/>
        <v>6672.7999999999993</v>
      </c>
      <c r="K32" s="25">
        <f>SUM(K28:K31)</f>
        <v>13585.37</v>
      </c>
      <c r="L32" s="25">
        <f t="shared" si="2"/>
        <v>39021.25</v>
      </c>
      <c r="M32" s="25">
        <f>SUM(M28:M31)</f>
        <v>180478.75</v>
      </c>
    </row>
    <row r="33" spans="1:13" ht="18.75" x14ac:dyDescent="0.3">
      <c r="A33" s="19"/>
      <c r="B33" s="11"/>
      <c r="C33" s="21"/>
      <c r="D33" s="21"/>
      <c r="E33" s="12"/>
      <c r="F33" s="13"/>
      <c r="G33" s="14"/>
      <c r="H33" s="14"/>
      <c r="I33" s="15"/>
      <c r="J33" s="12"/>
      <c r="K33" s="12"/>
      <c r="L33" s="12"/>
      <c r="M33" s="14"/>
    </row>
    <row r="34" spans="1:13" ht="18.75" x14ac:dyDescent="0.3">
      <c r="A34" s="23" t="s">
        <v>44</v>
      </c>
      <c r="B34" s="11"/>
      <c r="C34" s="29"/>
      <c r="D34" s="29"/>
      <c r="E34" s="25"/>
      <c r="F34" s="26"/>
      <c r="G34" s="27"/>
      <c r="H34" s="27"/>
      <c r="I34" s="28"/>
      <c r="J34" s="25"/>
      <c r="K34" s="25"/>
      <c r="L34" s="25"/>
      <c r="M34" s="27"/>
    </row>
    <row r="35" spans="1:13" ht="18.75" x14ac:dyDescent="0.3">
      <c r="A35" s="19" t="s">
        <v>45</v>
      </c>
      <c r="B35" s="11" t="s">
        <v>28</v>
      </c>
      <c r="C35" s="21" t="s">
        <v>46</v>
      </c>
      <c r="D35" s="21" t="s">
        <v>30</v>
      </c>
      <c r="E35" s="12">
        <v>185000</v>
      </c>
      <c r="F35" s="13">
        <v>0</v>
      </c>
      <c r="G35" s="14">
        <v>185000</v>
      </c>
      <c r="H35" s="14">
        <v>5309.5</v>
      </c>
      <c r="I35" s="15">
        <v>30812.9</v>
      </c>
      <c r="J35" s="12">
        <v>5624</v>
      </c>
      <c r="K35" s="12">
        <v>5171.38</v>
      </c>
      <c r="L35" s="12">
        <f t="shared" ref="L35:L38" si="3">+H35+I35+J35+K35</f>
        <v>46917.78</v>
      </c>
      <c r="M35" s="14">
        <f>+G35-L35</f>
        <v>138082.22</v>
      </c>
    </row>
    <row r="36" spans="1:13" ht="18.75" x14ac:dyDescent="0.3">
      <c r="A36" s="19" t="s">
        <v>47</v>
      </c>
      <c r="B36" s="11" t="s">
        <v>28</v>
      </c>
      <c r="C36" s="21" t="s">
        <v>40</v>
      </c>
      <c r="D36" s="21" t="s">
        <v>41</v>
      </c>
      <c r="E36" s="12">
        <v>43500</v>
      </c>
      <c r="F36" s="13">
        <v>0</v>
      </c>
      <c r="G36" s="14">
        <v>43500</v>
      </c>
      <c r="H36" s="14">
        <v>1248.45</v>
      </c>
      <c r="I36" s="32">
        <v>679.3</v>
      </c>
      <c r="J36" s="12">
        <v>1322.4</v>
      </c>
      <c r="K36" s="12">
        <v>1740.46</v>
      </c>
      <c r="L36" s="12">
        <f t="shared" si="3"/>
        <v>4990.6100000000006</v>
      </c>
      <c r="M36" s="14">
        <f t="shared" ref="M36:M38" si="4">+G36-L36</f>
        <v>38509.39</v>
      </c>
    </row>
    <row r="37" spans="1:13" ht="18.75" x14ac:dyDescent="0.3">
      <c r="A37" s="19" t="s">
        <v>48</v>
      </c>
      <c r="B37" s="11" t="s">
        <v>28</v>
      </c>
      <c r="C37" s="21" t="s">
        <v>40</v>
      </c>
      <c r="D37" s="21" t="s">
        <v>49</v>
      </c>
      <c r="E37" s="12">
        <v>43500</v>
      </c>
      <c r="F37" s="13">
        <v>0</v>
      </c>
      <c r="G37" s="14">
        <v>43500</v>
      </c>
      <c r="H37" s="14">
        <v>1248.45</v>
      </c>
      <c r="I37" s="32">
        <v>936.62</v>
      </c>
      <c r="J37" s="12">
        <v>1322.4</v>
      </c>
      <c r="K37" s="12">
        <v>125</v>
      </c>
      <c r="L37" s="12">
        <f t="shared" si="3"/>
        <v>3632.4700000000003</v>
      </c>
      <c r="M37" s="14">
        <f t="shared" si="4"/>
        <v>39867.53</v>
      </c>
    </row>
    <row r="38" spans="1:13" ht="18.75" x14ac:dyDescent="0.3">
      <c r="A38" s="16" t="s">
        <v>50</v>
      </c>
      <c r="B38" s="11" t="s">
        <v>28</v>
      </c>
      <c r="C38" s="21" t="s">
        <v>51</v>
      </c>
      <c r="D38" s="21" t="s">
        <v>49</v>
      </c>
      <c r="E38" s="12">
        <v>55000</v>
      </c>
      <c r="F38" s="22">
        <v>0</v>
      </c>
      <c r="G38" s="12">
        <v>55000</v>
      </c>
      <c r="H38" s="12">
        <v>1578.5</v>
      </c>
      <c r="I38" s="15">
        <v>2559.6799999999998</v>
      </c>
      <c r="J38" s="12">
        <v>1672</v>
      </c>
      <c r="K38" s="12">
        <v>25</v>
      </c>
      <c r="L38" s="12">
        <f t="shared" si="3"/>
        <v>5835.18</v>
      </c>
      <c r="M38" s="14">
        <f t="shared" si="4"/>
        <v>49164.82</v>
      </c>
    </row>
    <row r="39" spans="1:13" ht="18.75" x14ac:dyDescent="0.3">
      <c r="A39" s="23" t="s">
        <v>52</v>
      </c>
      <c r="B39" s="11"/>
      <c r="C39" s="24">
        <v>4</v>
      </c>
      <c r="D39" s="24"/>
      <c r="E39" s="25">
        <f>SUM(E35:E38)</f>
        <v>327000</v>
      </c>
      <c r="F39" s="33">
        <v>0</v>
      </c>
      <c r="G39" s="25">
        <f t="shared" ref="G39:M39" si="5">SUM(G35:G38)</f>
        <v>327000</v>
      </c>
      <c r="H39" s="28">
        <f t="shared" si="5"/>
        <v>9384.9</v>
      </c>
      <c r="I39" s="28">
        <f t="shared" si="5"/>
        <v>34988.5</v>
      </c>
      <c r="J39" s="25">
        <f t="shared" si="5"/>
        <v>9940.7999999999993</v>
      </c>
      <c r="K39" s="25">
        <f>SUM(K35:K38)</f>
        <v>7061.84</v>
      </c>
      <c r="L39" s="25">
        <f t="shared" si="5"/>
        <v>61376.04</v>
      </c>
      <c r="M39" s="25">
        <f t="shared" si="5"/>
        <v>265623.95999999996</v>
      </c>
    </row>
    <row r="40" spans="1:13" ht="18.75" x14ac:dyDescent="0.3">
      <c r="A40" s="23"/>
      <c r="B40" s="11"/>
      <c r="C40" s="24"/>
      <c r="D40" s="24"/>
      <c r="E40" s="25"/>
      <c r="F40" s="26"/>
      <c r="G40" s="27"/>
      <c r="H40" s="27"/>
      <c r="I40" s="28"/>
      <c r="J40" s="25"/>
      <c r="K40" s="25"/>
      <c r="L40" s="25"/>
      <c r="M40" s="27"/>
    </row>
    <row r="41" spans="1:13" ht="18.75" x14ac:dyDescent="0.3">
      <c r="A41" s="23" t="s">
        <v>53</v>
      </c>
      <c r="B41" s="11"/>
      <c r="C41" s="24"/>
      <c r="D41" s="24"/>
      <c r="E41" s="25"/>
      <c r="F41" s="26"/>
      <c r="G41" s="27"/>
      <c r="H41" s="27"/>
      <c r="I41" s="28"/>
      <c r="J41" s="25"/>
      <c r="K41" s="25"/>
      <c r="L41" s="25"/>
      <c r="M41" s="27"/>
    </row>
    <row r="42" spans="1:13" ht="18.75" customHeight="1" x14ac:dyDescent="0.3">
      <c r="A42" s="16" t="s">
        <v>54</v>
      </c>
      <c r="B42" s="34" t="s">
        <v>28</v>
      </c>
      <c r="C42" s="35" t="s">
        <v>55</v>
      </c>
      <c r="D42" s="21" t="s">
        <v>38</v>
      </c>
      <c r="E42" s="12">
        <v>75000</v>
      </c>
      <c r="F42" s="36">
        <v>0</v>
      </c>
      <c r="G42" s="37">
        <v>75000</v>
      </c>
      <c r="H42" s="37">
        <v>2152.5</v>
      </c>
      <c r="I42" s="15">
        <v>6309.38</v>
      </c>
      <c r="J42" s="12">
        <v>2280</v>
      </c>
      <c r="K42" s="12">
        <v>25</v>
      </c>
      <c r="L42" s="12">
        <f>+H42+I42+J42+K42</f>
        <v>10766.880000000001</v>
      </c>
      <c r="M42" s="14">
        <f>+G42-L42</f>
        <v>64233.119999999995</v>
      </c>
    </row>
    <row r="43" spans="1:13" ht="18.75" x14ac:dyDescent="0.3">
      <c r="A43" s="23" t="s">
        <v>52</v>
      </c>
      <c r="B43" s="11"/>
      <c r="C43" s="24">
        <v>1</v>
      </c>
      <c r="D43" s="24"/>
      <c r="E43" s="25">
        <f>SUM(E42)</f>
        <v>75000</v>
      </c>
      <c r="F43" s="26">
        <f>SUM(F42)</f>
        <v>0</v>
      </c>
      <c r="G43" s="27">
        <v>75000</v>
      </c>
      <c r="H43" s="28">
        <f t="shared" ref="H43:L43" si="6">SUM(H42)</f>
        <v>2152.5</v>
      </c>
      <c r="I43" s="28">
        <f t="shared" si="6"/>
        <v>6309.38</v>
      </c>
      <c r="J43" s="25">
        <f t="shared" si="6"/>
        <v>2280</v>
      </c>
      <c r="K43" s="25">
        <f>SUM(K42)</f>
        <v>25</v>
      </c>
      <c r="L43" s="25">
        <f t="shared" si="6"/>
        <v>10766.880000000001</v>
      </c>
      <c r="M43" s="27">
        <f>SUM(M42)</f>
        <v>64233.119999999995</v>
      </c>
    </row>
    <row r="44" spans="1:13" ht="18.75" x14ac:dyDescent="0.3">
      <c r="A44" s="23"/>
      <c r="B44" s="11"/>
      <c r="C44" s="24"/>
      <c r="D44" s="24"/>
      <c r="E44" s="25"/>
      <c r="F44" s="26"/>
      <c r="G44" s="27"/>
      <c r="H44" s="27"/>
      <c r="I44" s="28"/>
      <c r="J44" s="25"/>
      <c r="K44" s="25"/>
      <c r="L44" s="25"/>
      <c r="M44" s="27"/>
    </row>
    <row r="45" spans="1:13" ht="18.75" x14ac:dyDescent="0.3">
      <c r="A45" s="23" t="s">
        <v>56</v>
      </c>
      <c r="B45" s="11"/>
      <c r="C45" s="29"/>
      <c r="D45" s="29"/>
      <c r="E45" s="25"/>
      <c r="F45" s="13"/>
      <c r="G45" s="27"/>
      <c r="H45" s="27"/>
      <c r="I45" s="28"/>
      <c r="J45" s="25"/>
      <c r="K45" s="25"/>
      <c r="L45" s="25"/>
      <c r="M45" s="27"/>
    </row>
    <row r="46" spans="1:13" ht="18.75" x14ac:dyDescent="0.3">
      <c r="A46" s="19" t="s">
        <v>57</v>
      </c>
      <c r="B46" s="11" t="s">
        <v>22</v>
      </c>
      <c r="C46" s="21" t="s">
        <v>58</v>
      </c>
      <c r="D46" s="21" t="s">
        <v>33</v>
      </c>
      <c r="E46" s="12">
        <v>30000</v>
      </c>
      <c r="F46" s="13">
        <v>0</v>
      </c>
      <c r="G46" s="14">
        <v>30000</v>
      </c>
      <c r="H46" s="14">
        <v>861</v>
      </c>
      <c r="I46" s="32">
        <v>0</v>
      </c>
      <c r="J46" s="12">
        <v>912</v>
      </c>
      <c r="K46" s="12">
        <v>1740.46</v>
      </c>
      <c r="L46" s="12">
        <f>+H46+I46+J46+K46</f>
        <v>3513.46</v>
      </c>
      <c r="M46" s="14">
        <f>+G46-L46</f>
        <v>26486.54</v>
      </c>
    </row>
    <row r="47" spans="1:13" ht="18.75" x14ac:dyDescent="0.3">
      <c r="A47" s="16" t="s">
        <v>59</v>
      </c>
      <c r="B47" s="11" t="s">
        <v>28</v>
      </c>
      <c r="C47" s="21" t="s">
        <v>60</v>
      </c>
      <c r="D47" s="21" t="s">
        <v>41</v>
      </c>
      <c r="E47" s="12">
        <v>43500</v>
      </c>
      <c r="F47" s="13">
        <v>0</v>
      </c>
      <c r="G47" s="14">
        <v>43500</v>
      </c>
      <c r="H47" s="14">
        <v>1248.45</v>
      </c>
      <c r="I47" s="32">
        <v>936.62</v>
      </c>
      <c r="J47" s="12">
        <v>1322.4</v>
      </c>
      <c r="K47" s="12">
        <v>25</v>
      </c>
      <c r="L47" s="12">
        <f>+H47+I47+J47+K47</f>
        <v>3532.4700000000003</v>
      </c>
      <c r="M47" s="14">
        <f>+G47-L47</f>
        <v>39967.53</v>
      </c>
    </row>
    <row r="48" spans="1:13" ht="18.75" x14ac:dyDescent="0.3">
      <c r="A48" s="23" t="s">
        <v>52</v>
      </c>
      <c r="B48" s="11"/>
      <c r="C48" s="24">
        <v>2</v>
      </c>
      <c r="D48" s="24"/>
      <c r="E48" s="25">
        <f>SUM(E46:E47)</f>
        <v>73500</v>
      </c>
      <c r="F48" s="26">
        <f t="shared" ref="F48:L48" si="7">SUM(F46:F47)</f>
        <v>0</v>
      </c>
      <c r="G48" s="27">
        <f t="shared" si="7"/>
        <v>73500</v>
      </c>
      <c r="H48" s="28">
        <f t="shared" si="7"/>
        <v>2109.4499999999998</v>
      </c>
      <c r="I48" s="38">
        <f t="shared" si="7"/>
        <v>936.62</v>
      </c>
      <c r="J48" s="25">
        <f t="shared" si="7"/>
        <v>2234.4</v>
      </c>
      <c r="K48" s="25">
        <f>SUM(K46:K47)</f>
        <v>1765.46</v>
      </c>
      <c r="L48" s="25">
        <f t="shared" si="7"/>
        <v>7045.93</v>
      </c>
      <c r="M48" s="27">
        <f>SUM(M46:M47)</f>
        <v>66454.070000000007</v>
      </c>
    </row>
    <row r="49" spans="1:13" ht="18.75" x14ac:dyDescent="0.3">
      <c r="A49" s="23"/>
      <c r="B49" s="11"/>
      <c r="C49" s="29"/>
      <c r="D49" s="29"/>
      <c r="E49" s="25"/>
      <c r="F49" s="26"/>
      <c r="G49" s="27"/>
      <c r="H49" s="27"/>
      <c r="I49" s="28"/>
      <c r="J49" s="25"/>
      <c r="K49" s="25"/>
      <c r="L49" s="25"/>
      <c r="M49" s="27"/>
    </row>
    <row r="50" spans="1:13" ht="18.75" x14ac:dyDescent="0.3">
      <c r="A50" s="23" t="s">
        <v>61</v>
      </c>
      <c r="B50" s="11"/>
      <c r="C50" s="29"/>
      <c r="D50" s="29"/>
      <c r="E50" s="25"/>
      <c r="F50" s="26"/>
      <c r="G50" s="27"/>
      <c r="H50" s="27"/>
      <c r="I50" s="28"/>
      <c r="J50" s="25"/>
      <c r="K50" s="25"/>
      <c r="L50" s="25"/>
      <c r="M50" s="27"/>
    </row>
    <row r="51" spans="1:13" s="1" customFormat="1" ht="18.75" x14ac:dyDescent="0.3">
      <c r="A51" s="39" t="s">
        <v>62</v>
      </c>
      <c r="B51" s="40" t="s">
        <v>28</v>
      </c>
      <c r="C51" s="41" t="s">
        <v>63</v>
      </c>
      <c r="D51" s="41" t="s">
        <v>41</v>
      </c>
      <c r="E51" s="15">
        <v>43500</v>
      </c>
      <c r="F51" s="32">
        <v>0</v>
      </c>
      <c r="G51" s="15">
        <v>43500</v>
      </c>
      <c r="H51" s="15">
        <v>1248.45</v>
      </c>
      <c r="I51" s="32">
        <v>936.62</v>
      </c>
      <c r="J51" s="15">
        <v>1322.4</v>
      </c>
      <c r="K51" s="12">
        <v>1296.7</v>
      </c>
      <c r="L51" s="15">
        <f>+H51+I51+J51+K51</f>
        <v>4804.17</v>
      </c>
      <c r="M51" s="15">
        <f>+G51-L51</f>
        <v>38695.83</v>
      </c>
    </row>
    <row r="52" spans="1:13" ht="18.75" x14ac:dyDescent="0.3">
      <c r="A52" s="19" t="s">
        <v>64</v>
      </c>
      <c r="B52" s="11" t="s">
        <v>22</v>
      </c>
      <c r="C52" s="20" t="s">
        <v>65</v>
      </c>
      <c r="D52" s="21" t="s">
        <v>41</v>
      </c>
      <c r="E52" s="12">
        <v>35000</v>
      </c>
      <c r="F52" s="13">
        <v>0</v>
      </c>
      <c r="G52" s="14">
        <v>35000</v>
      </c>
      <c r="H52" s="14">
        <v>1004.5</v>
      </c>
      <c r="I52" s="32">
        <v>0</v>
      </c>
      <c r="J52" s="12">
        <v>1064</v>
      </c>
      <c r="K52" s="12">
        <v>25</v>
      </c>
      <c r="L52" s="12">
        <f>+H52+I52+J52+K52</f>
        <v>2093.5</v>
      </c>
      <c r="M52" s="14">
        <f>+G52-L52</f>
        <v>32906.5</v>
      </c>
    </row>
    <row r="53" spans="1:13" ht="18.75" x14ac:dyDescent="0.3">
      <c r="A53" s="42" t="s">
        <v>66</v>
      </c>
      <c r="B53" s="43" t="s">
        <v>22</v>
      </c>
      <c r="C53" s="44" t="s">
        <v>67</v>
      </c>
      <c r="D53" s="21" t="s">
        <v>33</v>
      </c>
      <c r="E53" s="45">
        <v>30000</v>
      </c>
      <c r="F53" s="13">
        <v>0</v>
      </c>
      <c r="G53" s="46">
        <v>30000</v>
      </c>
      <c r="H53" s="46">
        <v>861</v>
      </c>
      <c r="I53" s="47">
        <v>0</v>
      </c>
      <c r="J53" s="45">
        <v>912</v>
      </c>
      <c r="K53" s="45">
        <v>25</v>
      </c>
      <c r="L53" s="45">
        <f>SUM(H53:K53)</f>
        <v>1798</v>
      </c>
      <c r="M53" s="46">
        <f>+E53-L53</f>
        <v>28202</v>
      </c>
    </row>
    <row r="54" spans="1:13" ht="18.75" x14ac:dyDescent="0.3">
      <c r="A54" s="16" t="s">
        <v>68</v>
      </c>
      <c r="B54" s="31" t="s">
        <v>22</v>
      </c>
      <c r="C54" s="21" t="s">
        <v>67</v>
      </c>
      <c r="D54" s="21" t="s">
        <v>33</v>
      </c>
      <c r="E54" s="12">
        <v>35000</v>
      </c>
      <c r="F54" s="22">
        <v>0</v>
      </c>
      <c r="G54" s="12">
        <v>35000</v>
      </c>
      <c r="H54" s="12">
        <v>1004.5</v>
      </c>
      <c r="I54" s="32">
        <v>0</v>
      </c>
      <c r="J54" s="12">
        <v>1064</v>
      </c>
      <c r="K54" s="12">
        <v>7509.27</v>
      </c>
      <c r="L54" s="12">
        <f t="shared" ref="L54" si="8">+H54+I54+J54+K54</f>
        <v>9577.77</v>
      </c>
      <c r="M54" s="12">
        <f>+G54-L54</f>
        <v>25422.23</v>
      </c>
    </row>
    <row r="55" spans="1:13" ht="18.75" x14ac:dyDescent="0.3">
      <c r="A55" s="16" t="s">
        <v>69</v>
      </c>
      <c r="B55" s="11" t="s">
        <v>22</v>
      </c>
      <c r="C55" s="21" t="s">
        <v>67</v>
      </c>
      <c r="D55" s="21" t="s">
        <v>33</v>
      </c>
      <c r="E55" s="12">
        <v>35000</v>
      </c>
      <c r="F55" s="22">
        <v>0</v>
      </c>
      <c r="G55" s="12">
        <v>35000</v>
      </c>
      <c r="H55" s="12">
        <v>1004.5</v>
      </c>
      <c r="I55" s="32">
        <v>0</v>
      </c>
      <c r="J55" s="12">
        <v>1064</v>
      </c>
      <c r="K55" s="12">
        <v>25</v>
      </c>
      <c r="L55" s="12">
        <f>+H55+I55+J55+K55</f>
        <v>2093.5</v>
      </c>
      <c r="M55" s="12">
        <f>+G55-L55</f>
        <v>32906.5</v>
      </c>
    </row>
    <row r="56" spans="1:13" ht="18.75" x14ac:dyDescent="0.3">
      <c r="A56" s="48" t="s">
        <v>70</v>
      </c>
      <c r="B56" s="11" t="s">
        <v>22</v>
      </c>
      <c r="C56" s="49" t="s">
        <v>71</v>
      </c>
      <c r="D56" s="21" t="s">
        <v>33</v>
      </c>
      <c r="E56" s="12">
        <v>43500</v>
      </c>
      <c r="F56" s="13">
        <v>0</v>
      </c>
      <c r="G56" s="14">
        <v>43500</v>
      </c>
      <c r="H56" s="14">
        <v>1248.45</v>
      </c>
      <c r="I56" s="32">
        <v>936.62</v>
      </c>
      <c r="J56" s="12">
        <v>1322.4</v>
      </c>
      <c r="K56" s="12">
        <v>25</v>
      </c>
      <c r="L56" s="12">
        <f>+H56+I56+J56+K56</f>
        <v>3532.4700000000003</v>
      </c>
      <c r="M56" s="12">
        <f>+G56-L56</f>
        <v>39967.53</v>
      </c>
    </row>
    <row r="57" spans="1:13" ht="18.75" x14ac:dyDescent="0.3">
      <c r="A57" s="50" t="s">
        <v>52</v>
      </c>
      <c r="B57" s="43"/>
      <c r="C57" s="51">
        <v>6</v>
      </c>
      <c r="D57" s="51"/>
      <c r="E57" s="52">
        <f>SUM(E51:E56)</f>
        <v>222000</v>
      </c>
      <c r="F57" s="26">
        <v>0</v>
      </c>
      <c r="G57" s="52">
        <f t="shared" ref="G57:M57" si="9">SUM(G51:G56)</f>
        <v>222000</v>
      </c>
      <c r="H57" s="52">
        <f t="shared" si="9"/>
        <v>6371.4</v>
      </c>
      <c r="I57" s="52">
        <f t="shared" si="9"/>
        <v>1873.24</v>
      </c>
      <c r="J57" s="52">
        <f t="shared" si="9"/>
        <v>6748.7999999999993</v>
      </c>
      <c r="K57" s="52">
        <f>SUM(K51:K56)</f>
        <v>8905.9700000000012</v>
      </c>
      <c r="L57" s="52">
        <f t="shared" si="9"/>
        <v>23899.410000000003</v>
      </c>
      <c r="M57" s="52">
        <f t="shared" si="9"/>
        <v>198100.59</v>
      </c>
    </row>
    <row r="58" spans="1:13" ht="23.25" customHeight="1" x14ac:dyDescent="0.25">
      <c r="A58" s="53"/>
      <c r="B58" s="53"/>
      <c r="C58" s="53"/>
      <c r="D58" s="53"/>
      <c r="E58" s="53"/>
      <c r="F58" s="53"/>
      <c r="G58" s="53"/>
      <c r="H58" s="53"/>
      <c r="I58" s="54"/>
      <c r="J58" s="53"/>
      <c r="K58" s="53"/>
      <c r="L58" s="53"/>
      <c r="M58" s="53"/>
    </row>
    <row r="59" spans="1:13" ht="18.75" x14ac:dyDescent="0.3">
      <c r="A59" s="55" t="s">
        <v>72</v>
      </c>
      <c r="B59" s="56"/>
      <c r="C59" s="57"/>
      <c r="D59" s="57"/>
      <c r="E59" s="58"/>
      <c r="F59" s="59"/>
      <c r="G59" s="60"/>
      <c r="H59" s="60"/>
      <c r="I59" s="61"/>
      <c r="J59" s="58"/>
      <c r="K59" s="58"/>
      <c r="L59" s="58"/>
      <c r="M59" s="60"/>
    </row>
    <row r="60" spans="1:13" s="1" customFormat="1" ht="18.75" x14ac:dyDescent="0.3">
      <c r="A60" s="39" t="s">
        <v>73</v>
      </c>
      <c r="B60" s="40" t="s">
        <v>28</v>
      </c>
      <c r="C60" s="41" t="s">
        <v>40</v>
      </c>
      <c r="D60" s="41" t="s">
        <v>41</v>
      </c>
      <c r="E60" s="15">
        <v>43500</v>
      </c>
      <c r="F60" s="32">
        <v>0</v>
      </c>
      <c r="G60" s="15">
        <v>43500</v>
      </c>
      <c r="H60" s="15">
        <v>1248.45</v>
      </c>
      <c r="I60" s="32">
        <v>936.62</v>
      </c>
      <c r="J60" s="15">
        <v>1322.4</v>
      </c>
      <c r="K60" s="12">
        <v>25</v>
      </c>
      <c r="L60" s="15">
        <f>+H60+I60+J60+K60</f>
        <v>3532.4700000000003</v>
      </c>
      <c r="M60" s="15">
        <f>+G60-L60</f>
        <v>39967.53</v>
      </c>
    </row>
    <row r="61" spans="1:13" ht="18.75" x14ac:dyDescent="0.3">
      <c r="A61" s="16" t="s">
        <v>74</v>
      </c>
      <c r="B61" s="11" t="s">
        <v>22</v>
      </c>
      <c r="C61" s="21" t="s">
        <v>63</v>
      </c>
      <c r="D61" s="21" t="s">
        <v>41</v>
      </c>
      <c r="E61" s="12">
        <v>37500</v>
      </c>
      <c r="F61" s="22">
        <v>0</v>
      </c>
      <c r="G61" s="12">
        <v>37500</v>
      </c>
      <c r="H61" s="12">
        <v>1076.25</v>
      </c>
      <c r="I61" s="32">
        <v>89.81</v>
      </c>
      <c r="J61" s="12">
        <v>1140</v>
      </c>
      <c r="K61" s="12">
        <v>525</v>
      </c>
      <c r="L61" s="12">
        <f>+H61+I61+J61+K61</f>
        <v>2831.06</v>
      </c>
      <c r="M61" s="12">
        <f t="shared" ref="M61:M62" si="10">+G61-L61</f>
        <v>34668.94</v>
      </c>
    </row>
    <row r="62" spans="1:13" ht="18.75" x14ac:dyDescent="0.3">
      <c r="A62" s="16" t="s">
        <v>75</v>
      </c>
      <c r="B62" s="11" t="s">
        <v>22</v>
      </c>
      <c r="C62" s="21" t="s">
        <v>63</v>
      </c>
      <c r="D62" s="21" t="s">
        <v>41</v>
      </c>
      <c r="E62" s="12">
        <v>37500</v>
      </c>
      <c r="F62" s="22">
        <v>0</v>
      </c>
      <c r="G62" s="12">
        <v>37500</v>
      </c>
      <c r="H62" s="12">
        <v>1076.25</v>
      </c>
      <c r="I62" s="32">
        <v>89.81</v>
      </c>
      <c r="J62" s="12">
        <v>1140</v>
      </c>
      <c r="K62" s="12">
        <v>454.5</v>
      </c>
      <c r="L62" s="12">
        <v>2760.56</v>
      </c>
      <c r="M62" s="12">
        <f t="shared" si="10"/>
        <v>34739.440000000002</v>
      </c>
    </row>
    <row r="63" spans="1:13" ht="18.75" x14ac:dyDescent="0.3">
      <c r="A63" s="23" t="s">
        <v>52</v>
      </c>
      <c r="B63" s="11"/>
      <c r="C63" s="24">
        <v>3</v>
      </c>
      <c r="D63" s="24"/>
      <c r="E63" s="25">
        <f>SUM(E60:E62)</f>
        <v>118500</v>
      </c>
      <c r="F63" s="33">
        <v>0</v>
      </c>
      <c r="G63" s="25">
        <f>SUM(G60:G62)</f>
        <v>118500</v>
      </c>
      <c r="H63" s="25">
        <f t="shared" ref="H63:M63" si="11">SUM(H60:H62)</f>
        <v>3400.95</v>
      </c>
      <c r="I63" s="25">
        <f t="shared" si="11"/>
        <v>1116.24</v>
      </c>
      <c r="J63" s="25">
        <f t="shared" si="11"/>
        <v>3602.4</v>
      </c>
      <c r="K63" s="25">
        <f>SUM(K60:K62)</f>
        <v>1004.5</v>
      </c>
      <c r="L63" s="25">
        <f t="shared" si="11"/>
        <v>9124.09</v>
      </c>
      <c r="M63" s="25">
        <f t="shared" si="11"/>
        <v>109375.91</v>
      </c>
    </row>
    <row r="64" spans="1:13" ht="18.75" x14ac:dyDescent="0.3">
      <c r="A64" s="23"/>
      <c r="B64" s="11"/>
      <c r="C64" s="29"/>
      <c r="D64" s="29"/>
      <c r="E64" s="25"/>
      <c r="F64" s="26"/>
      <c r="G64" s="27"/>
      <c r="H64" s="27"/>
      <c r="I64" s="28"/>
      <c r="J64" s="33"/>
      <c r="K64" s="25"/>
      <c r="L64" s="25"/>
      <c r="M64" s="27"/>
    </row>
    <row r="65" spans="1:13" ht="18.75" x14ac:dyDescent="0.3">
      <c r="A65" s="23" t="s">
        <v>76</v>
      </c>
      <c r="B65" s="11"/>
      <c r="C65" s="29"/>
      <c r="D65" s="29"/>
      <c r="E65" s="25"/>
      <c r="F65" s="26"/>
      <c r="G65" s="27"/>
      <c r="H65" s="27"/>
      <c r="I65" s="28"/>
      <c r="J65" s="25"/>
      <c r="K65" s="25"/>
      <c r="L65" s="25"/>
      <c r="M65" s="27"/>
    </row>
    <row r="66" spans="1:13" ht="18.75" x14ac:dyDescent="0.3">
      <c r="A66" s="16" t="s">
        <v>77</v>
      </c>
      <c r="B66" s="11" t="s">
        <v>22</v>
      </c>
      <c r="C66" s="21" t="s">
        <v>78</v>
      </c>
      <c r="D66" s="21" t="s">
        <v>41</v>
      </c>
      <c r="E66" s="12">
        <v>43500</v>
      </c>
      <c r="F66" s="13">
        <v>0</v>
      </c>
      <c r="G66" s="14">
        <v>43500</v>
      </c>
      <c r="H66" s="14">
        <v>1248.45</v>
      </c>
      <c r="I66" s="15">
        <v>936.62</v>
      </c>
      <c r="J66" s="12">
        <v>1322.4</v>
      </c>
      <c r="K66" s="12">
        <v>25</v>
      </c>
      <c r="L66" s="12">
        <f t="shared" ref="L66:L78" si="12">+H66+I66+J66+K66</f>
        <v>3532.4700000000003</v>
      </c>
      <c r="M66" s="14">
        <f>+G66-L66</f>
        <v>39967.53</v>
      </c>
    </row>
    <row r="67" spans="1:13" ht="18.75" x14ac:dyDescent="0.3">
      <c r="A67" s="19" t="s">
        <v>79</v>
      </c>
      <c r="B67" s="11" t="s">
        <v>28</v>
      </c>
      <c r="C67" s="62" t="s">
        <v>80</v>
      </c>
      <c r="D67" s="21" t="s">
        <v>49</v>
      </c>
      <c r="E67" s="12">
        <v>43500</v>
      </c>
      <c r="F67" s="13">
        <v>0</v>
      </c>
      <c r="G67" s="14">
        <v>43500</v>
      </c>
      <c r="H67" s="14">
        <v>1248.45</v>
      </c>
      <c r="I67" s="32">
        <v>936.62</v>
      </c>
      <c r="J67" s="12">
        <v>1322.4</v>
      </c>
      <c r="K67" s="12">
        <v>25</v>
      </c>
      <c r="L67" s="12">
        <f>+H67+I67+J67+K67</f>
        <v>3532.4700000000003</v>
      </c>
      <c r="M67" s="14">
        <f>+G67-L67</f>
        <v>39967.53</v>
      </c>
    </row>
    <row r="68" spans="1:13" ht="18.75" x14ac:dyDescent="0.3">
      <c r="A68" s="19" t="s">
        <v>81</v>
      </c>
      <c r="B68" s="11" t="s">
        <v>22</v>
      </c>
      <c r="C68" s="21" t="s">
        <v>65</v>
      </c>
      <c r="D68" s="21" t="s">
        <v>33</v>
      </c>
      <c r="E68" s="12">
        <v>30000</v>
      </c>
      <c r="F68" s="22">
        <v>0</v>
      </c>
      <c r="G68" s="12">
        <v>30000</v>
      </c>
      <c r="H68" s="14">
        <v>861</v>
      </c>
      <c r="I68" s="32">
        <v>0</v>
      </c>
      <c r="J68" s="12">
        <v>912</v>
      </c>
      <c r="K68" s="12">
        <v>25</v>
      </c>
      <c r="L68" s="12">
        <f>+H68+I68+J68+K68</f>
        <v>1798</v>
      </c>
      <c r="M68" s="14">
        <f>+G68-L68</f>
        <v>28202</v>
      </c>
    </row>
    <row r="69" spans="1:13" ht="18.75" x14ac:dyDescent="0.3">
      <c r="A69" s="19" t="s">
        <v>82</v>
      </c>
      <c r="B69" s="11" t="s">
        <v>22</v>
      </c>
      <c r="C69" s="21" t="s">
        <v>65</v>
      </c>
      <c r="D69" s="21" t="s">
        <v>33</v>
      </c>
      <c r="E69" s="12">
        <v>35000</v>
      </c>
      <c r="F69" s="13">
        <v>0</v>
      </c>
      <c r="G69" s="14">
        <v>35000</v>
      </c>
      <c r="H69" s="14">
        <v>1004.5</v>
      </c>
      <c r="I69" s="32">
        <v>0</v>
      </c>
      <c r="J69" s="12">
        <v>1064</v>
      </c>
      <c r="K69" s="12">
        <v>125</v>
      </c>
      <c r="L69" s="12">
        <f>+H69+I69+J69+K69</f>
        <v>2193.5</v>
      </c>
      <c r="M69" s="14">
        <f>+G69-L69</f>
        <v>32806.5</v>
      </c>
    </row>
    <row r="70" spans="1:13" s="1" customFormat="1" ht="18.75" x14ac:dyDescent="0.3">
      <c r="A70" s="63" t="s">
        <v>83</v>
      </c>
      <c r="B70" s="40" t="s">
        <v>22</v>
      </c>
      <c r="C70" s="41" t="s">
        <v>32</v>
      </c>
      <c r="D70" s="41" t="s">
        <v>33</v>
      </c>
      <c r="E70" s="15">
        <v>30000</v>
      </c>
      <c r="F70" s="32">
        <v>0</v>
      </c>
      <c r="G70" s="15">
        <v>30000</v>
      </c>
      <c r="H70" s="15">
        <v>861</v>
      </c>
      <c r="I70" s="32">
        <v>0</v>
      </c>
      <c r="J70" s="15">
        <v>912</v>
      </c>
      <c r="K70" s="12">
        <v>6341.6</v>
      </c>
      <c r="L70" s="15">
        <f>+H70+I70+J70+K70</f>
        <v>8114.6</v>
      </c>
      <c r="M70" s="15">
        <f>+G70-L70</f>
        <v>21885.4</v>
      </c>
    </row>
    <row r="71" spans="1:13" ht="18.75" x14ac:dyDescent="0.3">
      <c r="A71" s="19" t="s">
        <v>84</v>
      </c>
      <c r="B71" s="11" t="s">
        <v>22</v>
      </c>
      <c r="C71" s="21" t="s">
        <v>32</v>
      </c>
      <c r="D71" s="21" t="s">
        <v>33</v>
      </c>
      <c r="E71" s="12">
        <v>30000</v>
      </c>
      <c r="F71" s="13">
        <v>0</v>
      </c>
      <c r="G71" s="14">
        <v>30000</v>
      </c>
      <c r="H71" s="14">
        <v>861</v>
      </c>
      <c r="I71" s="32">
        <v>0</v>
      </c>
      <c r="J71" s="12">
        <v>912</v>
      </c>
      <c r="K71" s="12">
        <v>25</v>
      </c>
      <c r="L71" s="12">
        <f t="shared" si="12"/>
        <v>1798</v>
      </c>
      <c r="M71" s="14">
        <f t="shared" ref="M71:M78" si="13">+G71-L71</f>
        <v>28202</v>
      </c>
    </row>
    <row r="72" spans="1:13" ht="18.75" x14ac:dyDescent="0.3">
      <c r="A72" s="16" t="s">
        <v>85</v>
      </c>
      <c r="B72" s="11" t="s">
        <v>22</v>
      </c>
      <c r="C72" s="21" t="s">
        <v>32</v>
      </c>
      <c r="D72" s="21" t="s">
        <v>33</v>
      </c>
      <c r="E72" s="12">
        <v>30000</v>
      </c>
      <c r="F72" s="22">
        <v>0</v>
      </c>
      <c r="G72" s="12">
        <v>30000</v>
      </c>
      <c r="H72" s="12">
        <v>861</v>
      </c>
      <c r="I72" s="32">
        <v>0</v>
      </c>
      <c r="J72" s="12">
        <v>912</v>
      </c>
      <c r="K72" s="12">
        <v>25</v>
      </c>
      <c r="L72" s="12">
        <f t="shared" si="12"/>
        <v>1798</v>
      </c>
      <c r="M72" s="14">
        <f t="shared" si="13"/>
        <v>28202</v>
      </c>
    </row>
    <row r="73" spans="1:13" ht="18.75" x14ac:dyDescent="0.3">
      <c r="A73" s="19" t="s">
        <v>86</v>
      </c>
      <c r="B73" s="11" t="s">
        <v>22</v>
      </c>
      <c r="C73" s="21" t="s">
        <v>32</v>
      </c>
      <c r="D73" s="21" t="s">
        <v>33</v>
      </c>
      <c r="E73" s="12">
        <v>30000</v>
      </c>
      <c r="F73" s="22">
        <v>0</v>
      </c>
      <c r="G73" s="12">
        <v>30000</v>
      </c>
      <c r="H73" s="14">
        <v>861</v>
      </c>
      <c r="I73" s="32">
        <v>0</v>
      </c>
      <c r="J73" s="12">
        <v>912</v>
      </c>
      <c r="K73" s="12">
        <v>2568.4</v>
      </c>
      <c r="L73" s="12">
        <f t="shared" si="12"/>
        <v>4341.3999999999996</v>
      </c>
      <c r="M73" s="14">
        <f t="shared" si="13"/>
        <v>25658.6</v>
      </c>
    </row>
    <row r="74" spans="1:13" ht="18.75" x14ac:dyDescent="0.3">
      <c r="A74" s="19" t="s">
        <v>87</v>
      </c>
      <c r="B74" s="11" t="s">
        <v>22</v>
      </c>
      <c r="C74" s="21" t="s">
        <v>32</v>
      </c>
      <c r="D74" s="21" t="s">
        <v>33</v>
      </c>
      <c r="E74" s="12">
        <v>30000</v>
      </c>
      <c r="F74" s="22">
        <v>0</v>
      </c>
      <c r="G74" s="12">
        <v>30000</v>
      </c>
      <c r="H74" s="14">
        <v>861</v>
      </c>
      <c r="I74" s="32">
        <v>0</v>
      </c>
      <c r="J74" s="12">
        <v>912</v>
      </c>
      <c r="K74" s="12">
        <v>25</v>
      </c>
      <c r="L74" s="12">
        <f t="shared" si="12"/>
        <v>1798</v>
      </c>
      <c r="M74" s="14">
        <f t="shared" si="13"/>
        <v>28202</v>
      </c>
    </row>
    <row r="75" spans="1:13" ht="18.75" x14ac:dyDescent="0.3">
      <c r="A75" s="19" t="s">
        <v>88</v>
      </c>
      <c r="B75" s="11" t="s">
        <v>22</v>
      </c>
      <c r="C75" s="21" t="s">
        <v>89</v>
      </c>
      <c r="D75" s="21" t="s">
        <v>33</v>
      </c>
      <c r="E75" s="12">
        <v>30000</v>
      </c>
      <c r="F75" s="22">
        <v>0</v>
      </c>
      <c r="G75" s="12">
        <v>30000</v>
      </c>
      <c r="H75" s="14">
        <v>861</v>
      </c>
      <c r="I75" s="32">
        <v>0</v>
      </c>
      <c r="J75" s="12">
        <v>912</v>
      </c>
      <c r="K75" s="12">
        <v>25</v>
      </c>
      <c r="L75" s="12">
        <f t="shared" si="12"/>
        <v>1798</v>
      </c>
      <c r="M75" s="14">
        <f t="shared" si="13"/>
        <v>28202</v>
      </c>
    </row>
    <row r="76" spans="1:13" ht="18.75" x14ac:dyDescent="0.3">
      <c r="A76" s="16" t="s">
        <v>90</v>
      </c>
      <c r="B76" s="31" t="s">
        <v>22</v>
      </c>
      <c r="C76" s="21" t="s">
        <v>89</v>
      </c>
      <c r="D76" s="21" t="s">
        <v>33</v>
      </c>
      <c r="E76" s="12">
        <v>30000</v>
      </c>
      <c r="F76" s="22">
        <v>0</v>
      </c>
      <c r="G76" s="12">
        <v>30000</v>
      </c>
      <c r="H76" s="12">
        <v>861</v>
      </c>
      <c r="I76" s="32">
        <v>0</v>
      </c>
      <c r="J76" s="12">
        <v>912</v>
      </c>
      <c r="K76" s="12">
        <v>1740.46</v>
      </c>
      <c r="L76" s="12">
        <f t="shared" si="12"/>
        <v>3513.46</v>
      </c>
      <c r="M76" s="14">
        <f t="shared" si="13"/>
        <v>26486.54</v>
      </c>
    </row>
    <row r="77" spans="1:13" ht="18.75" x14ac:dyDescent="0.3">
      <c r="A77" s="19" t="s">
        <v>91</v>
      </c>
      <c r="B77" s="11" t="s">
        <v>22</v>
      </c>
      <c r="C77" s="21" t="s">
        <v>89</v>
      </c>
      <c r="D77" s="21" t="s">
        <v>33</v>
      </c>
      <c r="E77" s="12">
        <v>30000</v>
      </c>
      <c r="F77" s="22">
        <v>0</v>
      </c>
      <c r="G77" s="12">
        <v>30000</v>
      </c>
      <c r="H77" s="14">
        <v>861</v>
      </c>
      <c r="I77" s="32">
        <v>0</v>
      </c>
      <c r="J77" s="12">
        <v>912</v>
      </c>
      <c r="K77" s="12">
        <v>25</v>
      </c>
      <c r="L77" s="12">
        <f t="shared" si="12"/>
        <v>1798</v>
      </c>
      <c r="M77" s="14">
        <f t="shared" si="13"/>
        <v>28202</v>
      </c>
    </row>
    <row r="78" spans="1:13" ht="18.75" x14ac:dyDescent="0.3">
      <c r="A78" s="19" t="s">
        <v>92</v>
      </c>
      <c r="B78" s="11" t="s">
        <v>22</v>
      </c>
      <c r="C78" s="21" t="s">
        <v>89</v>
      </c>
      <c r="D78" s="21" t="s">
        <v>33</v>
      </c>
      <c r="E78" s="12">
        <v>30000</v>
      </c>
      <c r="F78" s="22">
        <v>0</v>
      </c>
      <c r="G78" s="12">
        <v>30000</v>
      </c>
      <c r="H78" s="14">
        <v>861</v>
      </c>
      <c r="I78" s="32">
        <v>0</v>
      </c>
      <c r="J78" s="12">
        <v>912</v>
      </c>
      <c r="K78" s="12">
        <v>25</v>
      </c>
      <c r="L78" s="12">
        <f t="shared" si="12"/>
        <v>1798</v>
      </c>
      <c r="M78" s="14">
        <f t="shared" si="13"/>
        <v>28202</v>
      </c>
    </row>
    <row r="79" spans="1:13" ht="18.75" x14ac:dyDescent="0.3">
      <c r="A79" s="23" t="s">
        <v>93</v>
      </c>
      <c r="B79" s="11"/>
      <c r="C79" s="24">
        <v>13</v>
      </c>
      <c r="D79" s="24"/>
      <c r="E79" s="25">
        <f>SUM(E66:E78)</f>
        <v>422000</v>
      </c>
      <c r="F79" s="33">
        <v>0</v>
      </c>
      <c r="G79" s="25">
        <f t="shared" ref="G79:M79" si="14">SUM(G66:G78)</f>
        <v>422000</v>
      </c>
      <c r="H79" s="25">
        <f t="shared" si="14"/>
        <v>12111.4</v>
      </c>
      <c r="I79" s="25">
        <f t="shared" si="14"/>
        <v>1873.24</v>
      </c>
      <c r="J79" s="25">
        <f t="shared" si="14"/>
        <v>12828.8</v>
      </c>
      <c r="K79" s="25">
        <f>SUM(K66:K78)</f>
        <v>11000.46</v>
      </c>
      <c r="L79" s="25">
        <f t="shared" si="14"/>
        <v>37813.9</v>
      </c>
      <c r="M79" s="25">
        <f t="shared" si="14"/>
        <v>384186.1</v>
      </c>
    </row>
    <row r="80" spans="1:13" ht="18.75" x14ac:dyDescent="0.3">
      <c r="A80" s="19"/>
      <c r="B80" s="11"/>
      <c r="C80" s="21"/>
      <c r="D80" s="21"/>
      <c r="E80" s="12"/>
      <c r="F80" s="13"/>
      <c r="G80" s="14"/>
      <c r="H80" s="14"/>
      <c r="I80" s="15"/>
      <c r="J80" s="12"/>
      <c r="K80" s="12"/>
      <c r="L80" s="12"/>
      <c r="M80" s="14"/>
    </row>
    <row r="81" spans="1:13" ht="18.75" x14ac:dyDescent="0.3">
      <c r="A81" s="64" t="s">
        <v>94</v>
      </c>
      <c r="B81" s="11"/>
      <c r="C81" s="29"/>
      <c r="D81" s="29"/>
      <c r="E81" s="25"/>
      <c r="F81" s="26"/>
      <c r="G81" s="27"/>
      <c r="H81" s="27"/>
      <c r="I81" s="28"/>
      <c r="J81" s="25"/>
      <c r="K81" s="25"/>
      <c r="L81" s="25"/>
      <c r="M81" s="27"/>
    </row>
    <row r="82" spans="1:13" ht="18.75" x14ac:dyDescent="0.3">
      <c r="A82" s="16" t="s">
        <v>95</v>
      </c>
      <c r="B82" s="11" t="s">
        <v>28</v>
      </c>
      <c r="C82" s="21" t="s">
        <v>96</v>
      </c>
      <c r="D82" s="21" t="s">
        <v>41</v>
      </c>
      <c r="E82" s="12">
        <v>43500</v>
      </c>
      <c r="F82" s="13">
        <v>0</v>
      </c>
      <c r="G82" s="14">
        <v>43500</v>
      </c>
      <c r="H82" s="14">
        <v>1248.45</v>
      </c>
      <c r="I82" s="32">
        <v>936.62</v>
      </c>
      <c r="J82" s="12">
        <v>1322.4</v>
      </c>
      <c r="K82" s="12">
        <v>1025</v>
      </c>
      <c r="L82" s="12">
        <f t="shared" ref="L82:L90" si="15">+H82+I82+J82+K82</f>
        <v>4532.47</v>
      </c>
      <c r="M82" s="14">
        <f>+G82-L82</f>
        <v>38967.53</v>
      </c>
    </row>
    <row r="83" spans="1:13" ht="18.75" x14ac:dyDescent="0.3">
      <c r="A83" s="16" t="s">
        <v>97</v>
      </c>
      <c r="B83" s="11" t="s">
        <v>28</v>
      </c>
      <c r="C83" s="21" t="s">
        <v>98</v>
      </c>
      <c r="D83" s="21" t="s">
        <v>33</v>
      </c>
      <c r="E83" s="12">
        <v>25000</v>
      </c>
      <c r="F83" s="13">
        <v>0</v>
      </c>
      <c r="G83" s="14">
        <v>25000</v>
      </c>
      <c r="H83" s="14">
        <v>717.5</v>
      </c>
      <c r="I83" s="32">
        <v>0</v>
      </c>
      <c r="J83" s="12">
        <v>760</v>
      </c>
      <c r="K83" s="12">
        <v>125</v>
      </c>
      <c r="L83" s="12">
        <f t="shared" si="15"/>
        <v>1602.5</v>
      </c>
      <c r="M83" s="14">
        <f t="shared" ref="M83:M91" si="16">+G83-L83</f>
        <v>23397.5</v>
      </c>
    </row>
    <row r="84" spans="1:13" ht="18.75" x14ac:dyDescent="0.3">
      <c r="A84" s="16" t="s">
        <v>99</v>
      </c>
      <c r="B84" s="11" t="s">
        <v>28</v>
      </c>
      <c r="C84" s="21" t="s">
        <v>98</v>
      </c>
      <c r="D84" s="21" t="s">
        <v>33</v>
      </c>
      <c r="E84" s="12">
        <v>25000</v>
      </c>
      <c r="F84" s="22">
        <v>0</v>
      </c>
      <c r="G84" s="12">
        <v>25000</v>
      </c>
      <c r="H84" s="12">
        <v>717.5</v>
      </c>
      <c r="I84" s="32">
        <v>0</v>
      </c>
      <c r="J84" s="12">
        <v>760</v>
      </c>
      <c r="K84" s="12">
        <v>728</v>
      </c>
      <c r="L84" s="12">
        <f t="shared" si="15"/>
        <v>2205.5</v>
      </c>
      <c r="M84" s="14">
        <f t="shared" si="16"/>
        <v>22794.5</v>
      </c>
    </row>
    <row r="85" spans="1:13" ht="18.75" x14ac:dyDescent="0.3">
      <c r="A85" s="16" t="s">
        <v>100</v>
      </c>
      <c r="B85" s="11" t="s">
        <v>28</v>
      </c>
      <c r="C85" s="21" t="s">
        <v>98</v>
      </c>
      <c r="D85" s="21" t="s">
        <v>33</v>
      </c>
      <c r="E85" s="12">
        <v>25000</v>
      </c>
      <c r="F85" s="22">
        <v>0</v>
      </c>
      <c r="G85" s="12">
        <v>25000</v>
      </c>
      <c r="H85" s="12">
        <v>717.5</v>
      </c>
      <c r="I85" s="32">
        <v>0</v>
      </c>
      <c r="J85" s="12">
        <v>760</v>
      </c>
      <c r="K85" s="12">
        <v>1296.7</v>
      </c>
      <c r="L85" s="12">
        <f t="shared" si="15"/>
        <v>2774.2</v>
      </c>
      <c r="M85" s="14">
        <f t="shared" si="16"/>
        <v>22225.8</v>
      </c>
    </row>
    <row r="86" spans="1:13" ht="21" customHeight="1" x14ac:dyDescent="0.3">
      <c r="A86" s="16" t="s">
        <v>101</v>
      </c>
      <c r="B86" s="11" t="s">
        <v>28</v>
      </c>
      <c r="C86" s="21" t="s">
        <v>98</v>
      </c>
      <c r="D86" s="21" t="s">
        <v>33</v>
      </c>
      <c r="E86" s="12">
        <v>25000</v>
      </c>
      <c r="F86" s="22">
        <v>0</v>
      </c>
      <c r="G86" s="12">
        <v>25000</v>
      </c>
      <c r="H86" s="12">
        <v>717.5</v>
      </c>
      <c r="I86" s="32">
        <v>0</v>
      </c>
      <c r="J86" s="12">
        <v>760</v>
      </c>
      <c r="K86" s="12">
        <v>25</v>
      </c>
      <c r="L86" s="12">
        <f t="shared" si="15"/>
        <v>1502.5</v>
      </c>
      <c r="M86" s="14">
        <f t="shared" si="16"/>
        <v>23497.5</v>
      </c>
    </row>
    <row r="87" spans="1:13" ht="18.75" x14ac:dyDescent="0.3">
      <c r="A87" s="16" t="s">
        <v>102</v>
      </c>
      <c r="B87" s="31" t="s">
        <v>28</v>
      </c>
      <c r="C87" s="21" t="s">
        <v>98</v>
      </c>
      <c r="D87" s="21" t="s">
        <v>33</v>
      </c>
      <c r="E87" s="12">
        <v>25000</v>
      </c>
      <c r="F87" s="22">
        <v>0</v>
      </c>
      <c r="G87" s="12">
        <v>25000</v>
      </c>
      <c r="H87" s="12">
        <v>717.5</v>
      </c>
      <c r="I87" s="32">
        <v>0</v>
      </c>
      <c r="J87" s="12">
        <v>760</v>
      </c>
      <c r="K87" s="12">
        <v>25</v>
      </c>
      <c r="L87" s="12">
        <f t="shared" si="15"/>
        <v>1502.5</v>
      </c>
      <c r="M87" s="14">
        <f t="shared" si="16"/>
        <v>23497.5</v>
      </c>
    </row>
    <row r="88" spans="1:13" ht="18.75" x14ac:dyDescent="0.3">
      <c r="A88" s="16" t="s">
        <v>103</v>
      </c>
      <c r="B88" s="31" t="s">
        <v>28</v>
      </c>
      <c r="C88" s="21" t="s">
        <v>98</v>
      </c>
      <c r="D88" s="21" t="s">
        <v>33</v>
      </c>
      <c r="E88" s="12">
        <v>25000</v>
      </c>
      <c r="F88" s="22">
        <v>0</v>
      </c>
      <c r="G88" s="12">
        <v>25000</v>
      </c>
      <c r="H88" s="12">
        <v>717.5</v>
      </c>
      <c r="I88" s="32">
        <v>0</v>
      </c>
      <c r="J88" s="12">
        <v>760</v>
      </c>
      <c r="K88" s="12">
        <v>25</v>
      </c>
      <c r="L88" s="12">
        <f t="shared" si="15"/>
        <v>1502.5</v>
      </c>
      <c r="M88" s="14">
        <f t="shared" si="16"/>
        <v>23497.5</v>
      </c>
    </row>
    <row r="89" spans="1:13" ht="18.75" x14ac:dyDescent="0.3">
      <c r="A89" s="16" t="s">
        <v>104</v>
      </c>
      <c r="B89" s="31" t="s">
        <v>28</v>
      </c>
      <c r="C89" s="21" t="s">
        <v>98</v>
      </c>
      <c r="D89" s="21" t="s">
        <v>33</v>
      </c>
      <c r="E89" s="12">
        <v>25000</v>
      </c>
      <c r="F89" s="22">
        <v>0</v>
      </c>
      <c r="G89" s="12">
        <v>25000</v>
      </c>
      <c r="H89" s="12">
        <v>717.5</v>
      </c>
      <c r="I89" s="32">
        <v>0</v>
      </c>
      <c r="J89" s="12">
        <v>760</v>
      </c>
      <c r="K89" s="12">
        <v>25</v>
      </c>
      <c r="L89" s="12">
        <f t="shared" si="15"/>
        <v>1502.5</v>
      </c>
      <c r="M89" s="14">
        <f t="shared" si="16"/>
        <v>23497.5</v>
      </c>
    </row>
    <row r="90" spans="1:13" ht="18.75" x14ac:dyDescent="0.3">
      <c r="A90" s="16" t="s">
        <v>105</v>
      </c>
      <c r="B90" s="11" t="s">
        <v>28</v>
      </c>
      <c r="C90" s="21" t="s">
        <v>98</v>
      </c>
      <c r="D90" s="21" t="s">
        <v>33</v>
      </c>
      <c r="E90" s="12">
        <v>25000</v>
      </c>
      <c r="F90" s="22">
        <v>0</v>
      </c>
      <c r="G90" s="12">
        <v>25000</v>
      </c>
      <c r="H90" s="12">
        <v>717.5</v>
      </c>
      <c r="I90" s="32">
        <v>0</v>
      </c>
      <c r="J90" s="12">
        <v>760</v>
      </c>
      <c r="K90" s="12">
        <v>25</v>
      </c>
      <c r="L90" s="12">
        <f t="shared" si="15"/>
        <v>1502.5</v>
      </c>
      <c r="M90" s="14">
        <f t="shared" si="16"/>
        <v>23497.5</v>
      </c>
    </row>
    <row r="91" spans="1:13" ht="19.5" customHeight="1" x14ac:dyDescent="0.3">
      <c r="A91" s="16" t="s">
        <v>106</v>
      </c>
      <c r="B91" s="11" t="s">
        <v>28</v>
      </c>
      <c r="C91" s="21" t="s">
        <v>98</v>
      </c>
      <c r="D91" s="21" t="s">
        <v>33</v>
      </c>
      <c r="E91" s="12">
        <v>25000</v>
      </c>
      <c r="F91" s="22">
        <v>0</v>
      </c>
      <c r="G91" s="12">
        <v>25000</v>
      </c>
      <c r="H91" s="12">
        <v>717.5</v>
      </c>
      <c r="I91" s="32">
        <v>0</v>
      </c>
      <c r="J91" s="12">
        <v>760</v>
      </c>
      <c r="K91" s="12">
        <v>4353.66</v>
      </c>
      <c r="L91" s="12">
        <f>+H91+I91+J91+K91</f>
        <v>5831.16</v>
      </c>
      <c r="M91" s="14">
        <f t="shared" si="16"/>
        <v>19168.84</v>
      </c>
    </row>
    <row r="92" spans="1:13" ht="18.75" x14ac:dyDescent="0.3">
      <c r="A92" s="23" t="s">
        <v>107</v>
      </c>
      <c r="B92" s="11"/>
      <c r="C92" s="24">
        <v>10</v>
      </c>
      <c r="D92" s="24"/>
      <c r="E92" s="25">
        <f>SUM(E82:E91)</f>
        <v>268500</v>
      </c>
      <c r="F92" s="33">
        <v>0</v>
      </c>
      <c r="G92" s="25">
        <f t="shared" ref="G92:M92" si="17">SUM(G82:G91)</f>
        <v>268500</v>
      </c>
      <c r="H92" s="28">
        <f t="shared" si="17"/>
        <v>7705.95</v>
      </c>
      <c r="I92" s="28">
        <f t="shared" si="17"/>
        <v>936.62</v>
      </c>
      <c r="J92" s="25">
        <f t="shared" si="17"/>
        <v>8162.4</v>
      </c>
      <c r="K92" s="25">
        <f>SUM(K82:K91)</f>
        <v>7653.36</v>
      </c>
      <c r="L92" s="25">
        <f t="shared" si="17"/>
        <v>24458.33</v>
      </c>
      <c r="M92" s="25">
        <f t="shared" si="17"/>
        <v>244041.67</v>
      </c>
    </row>
    <row r="93" spans="1:13" ht="18.75" x14ac:dyDescent="0.3">
      <c r="A93" s="19"/>
      <c r="B93" s="11"/>
      <c r="C93" s="29"/>
      <c r="D93" s="29"/>
      <c r="E93" s="12"/>
      <c r="F93" s="13"/>
      <c r="G93" s="14"/>
      <c r="H93" s="14"/>
      <c r="I93" s="15"/>
      <c r="J93" s="12"/>
      <c r="K93" s="12"/>
      <c r="L93" s="12"/>
      <c r="M93" s="14"/>
    </row>
    <row r="94" spans="1:13" ht="18.75" x14ac:dyDescent="0.3">
      <c r="A94" s="23" t="s">
        <v>108</v>
      </c>
      <c r="B94" s="11"/>
      <c r="C94" s="21"/>
      <c r="D94" s="21"/>
      <c r="E94" s="12"/>
      <c r="F94" s="26"/>
      <c r="G94" s="14"/>
      <c r="H94" s="14"/>
      <c r="I94" s="15"/>
      <c r="J94" s="12"/>
      <c r="K94" s="12"/>
      <c r="L94" s="12"/>
      <c r="M94" s="14"/>
    </row>
    <row r="95" spans="1:13" ht="18.75" x14ac:dyDescent="0.3">
      <c r="A95" s="16" t="s">
        <v>109</v>
      </c>
      <c r="B95" s="11" t="s">
        <v>28</v>
      </c>
      <c r="C95" s="21" t="s">
        <v>110</v>
      </c>
      <c r="D95" s="21" t="s">
        <v>38</v>
      </c>
      <c r="E95" s="12">
        <v>55000</v>
      </c>
      <c r="F95" s="13">
        <v>0</v>
      </c>
      <c r="G95" s="14">
        <v>55000</v>
      </c>
      <c r="H95" s="14">
        <v>1578.5</v>
      </c>
      <c r="I95" s="65">
        <v>2559.6799999999998</v>
      </c>
      <c r="J95" s="12">
        <v>1672</v>
      </c>
      <c r="K95" s="12">
        <v>25</v>
      </c>
      <c r="L95" s="12">
        <f>+H95+I95+J95+K95</f>
        <v>5835.18</v>
      </c>
      <c r="M95" s="14">
        <f>+G95-L95</f>
        <v>49164.82</v>
      </c>
    </row>
    <row r="96" spans="1:13" ht="18.75" x14ac:dyDescent="0.3">
      <c r="A96" s="23" t="s">
        <v>52</v>
      </c>
      <c r="B96" s="11"/>
      <c r="C96" s="24">
        <v>1</v>
      </c>
      <c r="D96" s="24"/>
      <c r="E96" s="25">
        <f>SUM(E95:E95)</f>
        <v>55000</v>
      </c>
      <c r="F96" s="26">
        <f t="shared" ref="F96:M96" si="18">SUM(F95:F95)</f>
        <v>0</v>
      </c>
      <c r="G96" s="27">
        <f t="shared" si="18"/>
        <v>55000</v>
      </c>
      <c r="H96" s="28">
        <f t="shared" si="18"/>
        <v>1578.5</v>
      </c>
      <c r="I96" s="28">
        <f t="shared" si="18"/>
        <v>2559.6799999999998</v>
      </c>
      <c r="J96" s="25">
        <f t="shared" si="18"/>
        <v>1672</v>
      </c>
      <c r="K96" s="25">
        <f>SUM(K95:K95)</f>
        <v>25</v>
      </c>
      <c r="L96" s="25">
        <f t="shared" si="18"/>
        <v>5835.18</v>
      </c>
      <c r="M96" s="27">
        <f t="shared" si="18"/>
        <v>49164.82</v>
      </c>
    </row>
    <row r="97" spans="1:13" ht="18.75" x14ac:dyDescent="0.3">
      <c r="A97" s="19"/>
      <c r="B97" s="11"/>
      <c r="C97" s="21"/>
      <c r="D97" s="21"/>
      <c r="E97" s="12"/>
      <c r="F97" s="13"/>
      <c r="G97" s="14"/>
      <c r="H97" s="14"/>
      <c r="I97" s="15"/>
      <c r="J97" s="12"/>
      <c r="K97" s="12"/>
      <c r="L97" s="12"/>
      <c r="M97" s="14"/>
    </row>
    <row r="98" spans="1:13" ht="18.75" x14ac:dyDescent="0.3">
      <c r="A98" s="23" t="s">
        <v>111</v>
      </c>
      <c r="B98" s="11"/>
      <c r="C98" s="21"/>
      <c r="D98" s="21"/>
      <c r="E98" s="12"/>
      <c r="F98" s="13"/>
      <c r="G98" s="14"/>
      <c r="H98" s="14"/>
      <c r="I98" s="15"/>
      <c r="J98" s="12"/>
      <c r="K98" s="12"/>
      <c r="L98" s="12"/>
      <c r="M98" s="14"/>
    </row>
    <row r="99" spans="1:13" ht="18.75" x14ac:dyDescent="0.3">
      <c r="A99" s="16" t="s">
        <v>112</v>
      </c>
      <c r="B99" s="11" t="s">
        <v>22</v>
      </c>
      <c r="C99" s="21" t="s">
        <v>113</v>
      </c>
      <c r="D99" s="21" t="s">
        <v>38</v>
      </c>
      <c r="E99" s="12">
        <v>55000</v>
      </c>
      <c r="F99" s="22">
        <v>0</v>
      </c>
      <c r="G99" s="12">
        <v>55000</v>
      </c>
      <c r="H99" s="12">
        <v>1578.5</v>
      </c>
      <c r="I99" s="15">
        <v>2559.6799999999998</v>
      </c>
      <c r="J99" s="12">
        <v>1672</v>
      </c>
      <c r="K99" s="12">
        <v>1296.7</v>
      </c>
      <c r="L99" s="12">
        <f>+H99+I99+J99+K99</f>
        <v>7106.88</v>
      </c>
      <c r="M99" s="14">
        <f>+G99-L99</f>
        <v>47893.120000000003</v>
      </c>
    </row>
    <row r="100" spans="1:13" ht="18.75" x14ac:dyDescent="0.3">
      <c r="A100" s="16" t="s">
        <v>114</v>
      </c>
      <c r="B100" s="31" t="s">
        <v>22</v>
      </c>
      <c r="C100" s="21" t="s">
        <v>40</v>
      </c>
      <c r="D100" s="21" t="s">
        <v>49</v>
      </c>
      <c r="E100" s="12">
        <v>43500</v>
      </c>
      <c r="F100" s="22">
        <v>0</v>
      </c>
      <c r="G100" s="12">
        <v>43500</v>
      </c>
      <c r="H100" s="12">
        <v>1248.45</v>
      </c>
      <c r="I100" s="32">
        <v>936.62</v>
      </c>
      <c r="J100" s="12">
        <v>1322.4</v>
      </c>
      <c r="K100" s="12">
        <v>1296.7</v>
      </c>
      <c r="L100" s="12">
        <f>+H100+I100+J100+K100</f>
        <v>4804.17</v>
      </c>
      <c r="M100" s="14">
        <f>+G100-L100</f>
        <v>38695.83</v>
      </c>
    </row>
    <row r="101" spans="1:13" ht="18.75" x14ac:dyDescent="0.3">
      <c r="A101" s="23" t="s">
        <v>52</v>
      </c>
      <c r="B101" s="11"/>
      <c r="C101" s="24">
        <v>2</v>
      </c>
      <c r="D101" s="24"/>
      <c r="E101" s="25">
        <f>SUM(E99:E100)</f>
        <v>98500</v>
      </c>
      <c r="F101" s="13">
        <v>0</v>
      </c>
      <c r="G101" s="25">
        <f t="shared" ref="G101:M101" si="19">SUM(G99:G100)</f>
        <v>98500</v>
      </c>
      <c r="H101" s="28">
        <f t="shared" si="19"/>
        <v>2826.95</v>
      </c>
      <c r="I101" s="28">
        <f t="shared" si="19"/>
        <v>3496.2999999999997</v>
      </c>
      <c r="J101" s="25">
        <f t="shared" si="19"/>
        <v>2994.4</v>
      </c>
      <c r="K101" s="25">
        <f t="shared" si="19"/>
        <v>2593.4</v>
      </c>
      <c r="L101" s="25">
        <f t="shared" si="19"/>
        <v>11911.05</v>
      </c>
      <c r="M101" s="25">
        <f t="shared" si="19"/>
        <v>86588.950000000012</v>
      </c>
    </row>
    <row r="102" spans="1:13" ht="18.75" x14ac:dyDescent="0.3">
      <c r="A102" s="19"/>
      <c r="B102" s="11"/>
      <c r="C102" s="21"/>
      <c r="D102" s="21"/>
      <c r="E102" s="12"/>
      <c r="F102" s="13"/>
      <c r="G102" s="14"/>
      <c r="H102" s="14"/>
      <c r="I102" s="15"/>
      <c r="J102" s="12"/>
      <c r="K102" s="12"/>
      <c r="L102" s="12"/>
      <c r="M102" s="14"/>
    </row>
    <row r="103" spans="1:13" ht="18.75" x14ac:dyDescent="0.3">
      <c r="A103" s="23" t="s">
        <v>115</v>
      </c>
      <c r="B103" s="11"/>
      <c r="C103" s="29"/>
      <c r="D103" s="29"/>
      <c r="E103" s="25"/>
      <c r="F103" s="26"/>
      <c r="G103" s="27"/>
      <c r="H103" s="27"/>
      <c r="I103" s="28"/>
      <c r="J103" s="25"/>
      <c r="K103" s="25"/>
      <c r="L103" s="25"/>
      <c r="M103" s="27"/>
    </row>
    <row r="104" spans="1:13" ht="18.75" x14ac:dyDescent="0.3">
      <c r="A104" s="16" t="s">
        <v>116</v>
      </c>
      <c r="B104" s="31" t="s">
        <v>28</v>
      </c>
      <c r="C104" s="21" t="s">
        <v>117</v>
      </c>
      <c r="D104" s="21" t="s">
        <v>38</v>
      </c>
      <c r="E104" s="12">
        <v>70000</v>
      </c>
      <c r="F104" s="22">
        <v>0</v>
      </c>
      <c r="G104" s="12">
        <v>70000</v>
      </c>
      <c r="H104" s="12">
        <v>2009</v>
      </c>
      <c r="I104" s="12">
        <v>5368.48</v>
      </c>
      <c r="J104" s="12">
        <v>2128</v>
      </c>
      <c r="K104" s="12">
        <v>25</v>
      </c>
      <c r="L104" s="12">
        <f>+H104+I104+J104+K104</f>
        <v>9530.48</v>
      </c>
      <c r="M104" s="12">
        <f>+G104-L104</f>
        <v>60469.520000000004</v>
      </c>
    </row>
    <row r="105" spans="1:13" ht="18.75" x14ac:dyDescent="0.3">
      <c r="A105" s="16" t="s">
        <v>118</v>
      </c>
      <c r="B105" s="31" t="s">
        <v>28</v>
      </c>
      <c r="C105" s="21" t="s">
        <v>117</v>
      </c>
      <c r="D105" s="21" t="s">
        <v>38</v>
      </c>
      <c r="E105" s="12">
        <v>70000</v>
      </c>
      <c r="F105" s="22">
        <v>0</v>
      </c>
      <c r="G105" s="12">
        <v>70000</v>
      </c>
      <c r="H105" s="12">
        <v>2009</v>
      </c>
      <c r="I105" s="12">
        <v>4682.29</v>
      </c>
      <c r="J105" s="12">
        <v>2128</v>
      </c>
      <c r="K105" s="12">
        <v>3555.92</v>
      </c>
      <c r="L105" s="12">
        <v>12375.21</v>
      </c>
      <c r="M105" s="12">
        <v>57624.79</v>
      </c>
    </row>
    <row r="106" spans="1:13" ht="18.75" x14ac:dyDescent="0.3">
      <c r="A106" s="23" t="s">
        <v>52</v>
      </c>
      <c r="B106" s="11"/>
      <c r="C106" s="24">
        <v>2</v>
      </c>
      <c r="D106" s="24"/>
      <c r="E106" s="25">
        <f>SUM(E104:E105)</f>
        <v>140000</v>
      </c>
      <c r="F106" s="33">
        <v>0</v>
      </c>
      <c r="G106" s="25">
        <f t="shared" ref="G106:J106" si="20">SUM(G104:G105)</f>
        <v>140000</v>
      </c>
      <c r="H106" s="25">
        <f t="shared" si="20"/>
        <v>4018</v>
      </c>
      <c r="I106" s="25">
        <f>SUM(I104:I105)</f>
        <v>10050.77</v>
      </c>
      <c r="J106" s="25">
        <f t="shared" si="20"/>
        <v>4256</v>
      </c>
      <c r="K106" s="25">
        <f>SUM(K104:K105)</f>
        <v>3580.92</v>
      </c>
      <c r="L106" s="25">
        <f>SUM(L104:L105)</f>
        <v>21905.69</v>
      </c>
      <c r="M106" s="25">
        <f>SUM(M104:M105)</f>
        <v>118094.31</v>
      </c>
    </row>
    <row r="107" spans="1:13" ht="18.75" x14ac:dyDescent="0.3">
      <c r="A107" s="23"/>
      <c r="B107" s="11"/>
      <c r="C107" s="24"/>
      <c r="D107" s="24"/>
      <c r="E107" s="25"/>
      <c r="F107" s="26"/>
      <c r="G107" s="27"/>
      <c r="H107" s="27"/>
      <c r="I107" s="28"/>
      <c r="J107" s="25"/>
      <c r="K107" s="25"/>
      <c r="L107" s="25"/>
      <c r="M107" s="27"/>
    </row>
    <row r="108" spans="1:13" ht="20.25" customHeight="1" x14ac:dyDescent="0.3">
      <c r="A108" s="66" t="s">
        <v>119</v>
      </c>
      <c r="B108" s="11"/>
      <c r="C108" s="24"/>
      <c r="D108" s="24"/>
      <c r="E108" s="25"/>
      <c r="F108" s="26"/>
      <c r="G108" s="27"/>
      <c r="H108" s="27"/>
      <c r="I108" s="28"/>
      <c r="J108" s="25"/>
      <c r="K108" s="25"/>
      <c r="L108" s="25"/>
      <c r="M108" s="27"/>
    </row>
    <row r="109" spans="1:13" s="1" customFormat="1" ht="18.75" x14ac:dyDescent="0.3">
      <c r="A109" s="39" t="s">
        <v>120</v>
      </c>
      <c r="B109" s="40" t="s">
        <v>28</v>
      </c>
      <c r="C109" s="41" t="s">
        <v>121</v>
      </c>
      <c r="D109" s="41" t="s">
        <v>38</v>
      </c>
      <c r="E109" s="15">
        <v>80000</v>
      </c>
      <c r="F109" s="32">
        <v>0</v>
      </c>
      <c r="G109" s="15">
        <v>80000</v>
      </c>
      <c r="H109" s="15">
        <v>2296</v>
      </c>
      <c r="I109" s="15">
        <v>7400.87</v>
      </c>
      <c r="J109" s="15">
        <v>2432</v>
      </c>
      <c r="K109" s="12">
        <v>2134</v>
      </c>
      <c r="L109" s="15">
        <f>SUM(H109:K109)</f>
        <v>14262.869999999999</v>
      </c>
      <c r="M109" s="15">
        <f>+E109-L109</f>
        <v>65737.13</v>
      </c>
    </row>
    <row r="110" spans="1:13" ht="18.75" x14ac:dyDescent="0.3">
      <c r="A110" s="16" t="s">
        <v>122</v>
      </c>
      <c r="B110" s="11" t="s">
        <v>28</v>
      </c>
      <c r="C110" s="21" t="s">
        <v>40</v>
      </c>
      <c r="D110" s="21" t="s">
        <v>41</v>
      </c>
      <c r="E110" s="12">
        <v>43500</v>
      </c>
      <c r="F110" s="22">
        <v>0</v>
      </c>
      <c r="G110" s="12">
        <v>43500</v>
      </c>
      <c r="H110" s="12">
        <v>1248.45</v>
      </c>
      <c r="I110" s="32">
        <v>936.62</v>
      </c>
      <c r="J110" s="12">
        <v>1322.4</v>
      </c>
      <c r="K110" s="12">
        <v>25</v>
      </c>
      <c r="L110" s="15">
        <f t="shared" ref="L110:L111" si="21">SUM(H110:K110)</f>
        <v>3532.4700000000003</v>
      </c>
      <c r="M110" s="12">
        <f>+G110-L110</f>
        <v>39967.53</v>
      </c>
    </row>
    <row r="111" spans="1:13" ht="18.75" x14ac:dyDescent="0.3">
      <c r="A111" s="16" t="s">
        <v>123</v>
      </c>
      <c r="B111" s="11" t="s">
        <v>28</v>
      </c>
      <c r="C111" s="21" t="s">
        <v>40</v>
      </c>
      <c r="D111" s="21" t="s">
        <v>41</v>
      </c>
      <c r="E111" s="12">
        <v>43500</v>
      </c>
      <c r="F111" s="22">
        <v>0</v>
      </c>
      <c r="G111" s="12">
        <v>43500</v>
      </c>
      <c r="H111" s="12">
        <v>1248.45</v>
      </c>
      <c r="I111" s="32">
        <v>936.62</v>
      </c>
      <c r="J111" s="12">
        <v>1322.4</v>
      </c>
      <c r="K111" s="12">
        <v>25</v>
      </c>
      <c r="L111" s="15">
        <f t="shared" si="21"/>
        <v>3532.4700000000003</v>
      </c>
      <c r="M111" s="12">
        <f>+G111-L111</f>
        <v>39967.53</v>
      </c>
    </row>
    <row r="112" spans="1:13" ht="18.75" x14ac:dyDescent="0.3">
      <c r="A112" s="23" t="s">
        <v>52</v>
      </c>
      <c r="B112" s="11"/>
      <c r="C112" s="24">
        <v>3</v>
      </c>
      <c r="D112" s="24"/>
      <c r="E112" s="25">
        <f>SUM(E109:E111)</f>
        <v>167000</v>
      </c>
      <c r="F112" s="33">
        <v>0</v>
      </c>
      <c r="G112" s="25">
        <f t="shared" ref="G112:M112" si="22">SUM(G109:G111)</f>
        <v>167000</v>
      </c>
      <c r="H112" s="25">
        <f t="shared" si="22"/>
        <v>4792.8999999999996</v>
      </c>
      <c r="I112" s="25">
        <f t="shared" si="22"/>
        <v>9274.11</v>
      </c>
      <c r="J112" s="25">
        <f t="shared" si="22"/>
        <v>5076.8</v>
      </c>
      <c r="K112" s="25">
        <f>SUM(K109:K111)</f>
        <v>2184</v>
      </c>
      <c r="L112" s="25">
        <f>SUM(L109:L111)</f>
        <v>21327.81</v>
      </c>
      <c r="M112" s="25">
        <f t="shared" si="22"/>
        <v>145672.19</v>
      </c>
    </row>
    <row r="113" spans="1:13" ht="18.75" x14ac:dyDescent="0.3">
      <c r="A113" s="23"/>
      <c r="B113" s="11"/>
      <c r="C113" s="24"/>
      <c r="D113" s="24"/>
      <c r="E113" s="25"/>
      <c r="F113" s="26"/>
      <c r="G113" s="27"/>
      <c r="H113" s="27"/>
      <c r="I113" s="28"/>
      <c r="J113" s="25"/>
      <c r="K113" s="25"/>
      <c r="L113" s="25"/>
      <c r="M113" s="27"/>
    </row>
    <row r="114" spans="1:13" ht="18.75" x14ac:dyDescent="0.3">
      <c r="A114" s="23" t="s">
        <v>124</v>
      </c>
      <c r="B114" s="11"/>
      <c r="C114" s="29"/>
      <c r="D114" s="29"/>
      <c r="E114" s="25"/>
      <c r="F114" s="26"/>
      <c r="G114" s="27"/>
      <c r="H114" s="27"/>
      <c r="I114" s="28"/>
      <c r="J114" s="25"/>
      <c r="K114" s="25"/>
      <c r="L114" s="25"/>
      <c r="M114" s="27"/>
    </row>
    <row r="115" spans="1:13" ht="18.75" x14ac:dyDescent="0.3">
      <c r="A115" s="19" t="s">
        <v>125</v>
      </c>
      <c r="B115" s="11" t="s">
        <v>22</v>
      </c>
      <c r="C115" s="21" t="s">
        <v>126</v>
      </c>
      <c r="D115" s="21" t="s">
        <v>38</v>
      </c>
      <c r="E115" s="12">
        <v>80000</v>
      </c>
      <c r="F115" s="13">
        <v>0</v>
      </c>
      <c r="G115" s="14">
        <v>80000</v>
      </c>
      <c r="H115" s="14">
        <v>2296</v>
      </c>
      <c r="I115" s="15">
        <v>6972</v>
      </c>
      <c r="J115" s="12">
        <v>2432</v>
      </c>
      <c r="K115" s="12">
        <v>1740.46</v>
      </c>
      <c r="L115" s="12">
        <f>+H115+I115+J115+K115</f>
        <v>13440.46</v>
      </c>
      <c r="M115" s="14">
        <f>+G115-L115</f>
        <v>66559.540000000008</v>
      </c>
    </row>
    <row r="116" spans="1:13" ht="18.75" x14ac:dyDescent="0.3">
      <c r="A116" s="23" t="s">
        <v>52</v>
      </c>
      <c r="B116" s="11"/>
      <c r="C116" s="24">
        <v>1</v>
      </c>
      <c r="D116" s="24"/>
      <c r="E116" s="25">
        <f>SUM(E115:E115)</f>
        <v>80000</v>
      </c>
      <c r="F116" s="13">
        <v>0</v>
      </c>
      <c r="G116" s="27">
        <f t="shared" ref="G116:L116" si="23">SUM(G115:G115)</f>
        <v>80000</v>
      </c>
      <c r="H116" s="27">
        <f t="shared" si="23"/>
        <v>2296</v>
      </c>
      <c r="I116" s="28">
        <f t="shared" si="23"/>
        <v>6972</v>
      </c>
      <c r="J116" s="25">
        <f t="shared" si="23"/>
        <v>2432</v>
      </c>
      <c r="K116" s="25">
        <f>SUM(K115:K115)</f>
        <v>1740.46</v>
      </c>
      <c r="L116" s="25">
        <f t="shared" si="23"/>
        <v>13440.46</v>
      </c>
      <c r="M116" s="27">
        <f>SUM(M115:M115)</f>
        <v>66559.540000000008</v>
      </c>
    </row>
    <row r="117" spans="1:13" ht="18.75" x14ac:dyDescent="0.3">
      <c r="A117" s="23"/>
      <c r="B117" s="11"/>
      <c r="C117" s="29"/>
      <c r="D117" s="29"/>
      <c r="E117" s="25"/>
      <c r="F117" s="26"/>
      <c r="G117" s="27"/>
      <c r="H117" s="27"/>
      <c r="I117" s="28"/>
      <c r="J117" s="25"/>
      <c r="K117" s="25"/>
      <c r="L117" s="25"/>
      <c r="M117" s="27"/>
    </row>
    <row r="118" spans="1:13" ht="22.5" customHeight="1" x14ac:dyDescent="0.3">
      <c r="A118" s="67" t="s">
        <v>127</v>
      </c>
      <c r="B118" s="11"/>
      <c r="C118" s="29"/>
      <c r="D118" s="29"/>
      <c r="E118" s="25"/>
      <c r="F118" s="26"/>
      <c r="G118" s="27"/>
      <c r="H118" s="27"/>
      <c r="I118" s="28"/>
      <c r="J118" s="25"/>
      <c r="K118" s="25"/>
      <c r="L118" s="25"/>
      <c r="M118" s="27"/>
    </row>
    <row r="119" spans="1:13" ht="20.25" customHeight="1" x14ac:dyDescent="0.3">
      <c r="A119" s="68" t="s">
        <v>128</v>
      </c>
      <c r="B119" s="11" t="s">
        <v>22</v>
      </c>
      <c r="C119" s="21" t="s">
        <v>129</v>
      </c>
      <c r="D119" s="21" t="s">
        <v>30</v>
      </c>
      <c r="E119" s="12">
        <v>185000</v>
      </c>
      <c r="F119" s="13">
        <v>0</v>
      </c>
      <c r="G119" s="14">
        <v>185000</v>
      </c>
      <c r="H119" s="14">
        <v>5309.5</v>
      </c>
      <c r="I119" s="15">
        <v>32099.49</v>
      </c>
      <c r="J119" s="12">
        <v>5624</v>
      </c>
      <c r="K119" s="12">
        <v>25</v>
      </c>
      <c r="L119" s="12">
        <f>+H119+I119+J119+K119</f>
        <v>43057.990000000005</v>
      </c>
      <c r="M119" s="14">
        <f>+G119-L119</f>
        <v>141942.01</v>
      </c>
    </row>
    <row r="120" spans="1:13" ht="18.75" x14ac:dyDescent="0.3">
      <c r="A120" s="16" t="s">
        <v>130</v>
      </c>
      <c r="B120" s="31" t="s">
        <v>22</v>
      </c>
      <c r="C120" s="21" t="s">
        <v>131</v>
      </c>
      <c r="D120" s="21" t="s">
        <v>38</v>
      </c>
      <c r="E120" s="12">
        <v>70000</v>
      </c>
      <c r="F120" s="22">
        <v>0</v>
      </c>
      <c r="G120" s="12">
        <v>70000</v>
      </c>
      <c r="H120" s="12">
        <v>2009</v>
      </c>
      <c r="I120" s="32">
        <v>5025.38</v>
      </c>
      <c r="J120" s="12">
        <v>2128</v>
      </c>
      <c r="K120" s="12">
        <v>18052.62</v>
      </c>
      <c r="L120" s="12">
        <f>+H120+I120+J120+K120</f>
        <v>27215</v>
      </c>
      <c r="M120" s="14">
        <f t="shared" ref="M120:M123" si="24">+G120-L120</f>
        <v>42785</v>
      </c>
    </row>
    <row r="121" spans="1:13" ht="18.75" x14ac:dyDescent="0.3">
      <c r="A121" s="16" t="s">
        <v>132</v>
      </c>
      <c r="B121" s="31" t="s">
        <v>22</v>
      </c>
      <c r="C121" s="21" t="s">
        <v>133</v>
      </c>
      <c r="D121" s="21" t="s">
        <v>38</v>
      </c>
      <c r="E121" s="12">
        <v>80000</v>
      </c>
      <c r="F121" s="13">
        <v>0</v>
      </c>
      <c r="G121" s="14">
        <v>80000</v>
      </c>
      <c r="H121" s="14">
        <v>2296</v>
      </c>
      <c r="I121" s="69">
        <v>7400.87</v>
      </c>
      <c r="J121" s="12">
        <v>2432</v>
      </c>
      <c r="K121" s="12">
        <v>25</v>
      </c>
      <c r="L121" s="12">
        <f>+H121+I121+J121+K121</f>
        <v>12153.869999999999</v>
      </c>
      <c r="M121" s="14">
        <f t="shared" si="24"/>
        <v>67846.13</v>
      </c>
    </row>
    <row r="122" spans="1:13" ht="18.75" x14ac:dyDescent="0.3">
      <c r="A122" s="19" t="s">
        <v>134</v>
      </c>
      <c r="B122" s="11" t="s">
        <v>28</v>
      </c>
      <c r="C122" s="62" t="s">
        <v>80</v>
      </c>
      <c r="D122" s="21" t="s">
        <v>49</v>
      </c>
      <c r="E122" s="12">
        <v>31500</v>
      </c>
      <c r="F122" s="22">
        <v>0</v>
      </c>
      <c r="G122" s="14">
        <v>31500</v>
      </c>
      <c r="H122" s="14">
        <v>904.05</v>
      </c>
      <c r="I122" s="32">
        <v>0</v>
      </c>
      <c r="J122" s="12">
        <v>957.6</v>
      </c>
      <c r="K122" s="12">
        <v>25</v>
      </c>
      <c r="L122" s="12">
        <v>1886.65</v>
      </c>
      <c r="M122" s="14">
        <f t="shared" si="24"/>
        <v>29613.35</v>
      </c>
    </row>
    <row r="123" spans="1:13" ht="18.75" x14ac:dyDescent="0.3">
      <c r="A123" s="19" t="s">
        <v>135</v>
      </c>
      <c r="B123" s="11" t="s">
        <v>136</v>
      </c>
      <c r="C123" s="62" t="s">
        <v>80</v>
      </c>
      <c r="D123" s="21" t="s">
        <v>49</v>
      </c>
      <c r="E123" s="12">
        <v>43500</v>
      </c>
      <c r="F123" s="22">
        <v>0</v>
      </c>
      <c r="G123" s="14">
        <v>43500</v>
      </c>
      <c r="H123" s="14">
        <v>1248.45</v>
      </c>
      <c r="I123" s="32">
        <v>936.62</v>
      </c>
      <c r="J123" s="12">
        <v>1322.4</v>
      </c>
      <c r="K123" s="12">
        <v>25</v>
      </c>
      <c r="L123" s="12">
        <f>+H123+I123+J123+K123</f>
        <v>3532.4700000000003</v>
      </c>
      <c r="M123" s="14">
        <f t="shared" si="24"/>
        <v>39967.53</v>
      </c>
    </row>
    <row r="124" spans="1:13" ht="18.75" x14ac:dyDescent="0.3">
      <c r="A124" s="23" t="s">
        <v>52</v>
      </c>
      <c r="B124" s="11"/>
      <c r="C124" s="24">
        <v>5</v>
      </c>
      <c r="D124" s="24"/>
      <c r="E124" s="25">
        <f>SUM(E119:E123)</f>
        <v>410000</v>
      </c>
      <c r="F124" s="26">
        <f t="shared" ref="F124" si="25">SUM(F119:F123)</f>
        <v>0</v>
      </c>
      <c r="G124" s="25">
        <f>SUM(G119:G123)</f>
        <v>410000</v>
      </c>
      <c r="H124" s="25">
        <f t="shared" ref="H124:M124" si="26">SUM(H119:H123)</f>
        <v>11767</v>
      </c>
      <c r="I124" s="25">
        <f t="shared" si="26"/>
        <v>45462.360000000008</v>
      </c>
      <c r="J124" s="25">
        <f t="shared" si="26"/>
        <v>12464</v>
      </c>
      <c r="K124" s="25">
        <f>SUM(K119:K123)</f>
        <v>18152.62</v>
      </c>
      <c r="L124" s="25">
        <f t="shared" si="26"/>
        <v>87845.98</v>
      </c>
      <c r="M124" s="25">
        <f t="shared" si="26"/>
        <v>322154.02</v>
      </c>
    </row>
    <row r="125" spans="1:13" ht="18.75" x14ac:dyDescent="0.3">
      <c r="A125" s="23"/>
      <c r="B125" s="11"/>
      <c r="C125" s="24"/>
      <c r="D125" s="24"/>
      <c r="E125" s="25"/>
      <c r="F125" s="26"/>
      <c r="G125" s="25"/>
      <c r="H125" s="25"/>
      <c r="I125" s="28"/>
      <c r="J125" s="25"/>
      <c r="K125" s="25"/>
      <c r="L125" s="25"/>
      <c r="M125" s="25"/>
    </row>
    <row r="126" spans="1:13" ht="36" customHeight="1" x14ac:dyDescent="0.3">
      <c r="A126" s="70" t="s">
        <v>137</v>
      </c>
      <c r="B126" s="11"/>
      <c r="C126" s="24"/>
      <c r="D126" s="24"/>
      <c r="E126" s="25"/>
      <c r="F126" s="26"/>
      <c r="G126" s="25"/>
      <c r="H126" s="25"/>
      <c r="I126" s="28"/>
      <c r="J126" s="25"/>
      <c r="K126" s="25"/>
      <c r="L126" s="25"/>
      <c r="M126" s="25"/>
    </row>
    <row r="127" spans="1:13" s="1" customFormat="1" ht="18.75" x14ac:dyDescent="0.3">
      <c r="A127" s="39" t="s">
        <v>138</v>
      </c>
      <c r="B127" s="71" t="s">
        <v>28</v>
      </c>
      <c r="C127" s="41" t="s">
        <v>131</v>
      </c>
      <c r="D127" s="41" t="s">
        <v>38</v>
      </c>
      <c r="E127" s="15">
        <v>80000</v>
      </c>
      <c r="F127" s="32">
        <v>0</v>
      </c>
      <c r="G127" s="15">
        <v>80000</v>
      </c>
      <c r="H127" s="15">
        <v>2296</v>
      </c>
      <c r="I127" s="15">
        <v>6972</v>
      </c>
      <c r="J127" s="15">
        <v>2432</v>
      </c>
      <c r="K127" s="12">
        <v>5884.86</v>
      </c>
      <c r="L127" s="15">
        <f>+H127+I127+J127+K127</f>
        <v>17584.86</v>
      </c>
      <c r="M127" s="15">
        <f>+G127-L127</f>
        <v>62415.14</v>
      </c>
    </row>
    <row r="128" spans="1:13" ht="18.75" x14ac:dyDescent="0.3">
      <c r="A128" s="23" t="s">
        <v>52</v>
      </c>
      <c r="B128" s="11"/>
      <c r="C128" s="24">
        <v>1</v>
      </c>
      <c r="D128" s="24"/>
      <c r="E128" s="25">
        <f>SUM(E127:E127)</f>
        <v>80000</v>
      </c>
      <c r="F128" s="13">
        <v>0</v>
      </c>
      <c r="G128" s="27">
        <f t="shared" ref="G128:L128" si="27">SUM(G127:G127)</f>
        <v>80000</v>
      </c>
      <c r="H128" s="27">
        <f t="shared" si="27"/>
        <v>2296</v>
      </c>
      <c r="I128" s="28">
        <f t="shared" si="27"/>
        <v>6972</v>
      </c>
      <c r="J128" s="25">
        <f t="shared" si="27"/>
        <v>2432</v>
      </c>
      <c r="K128" s="25">
        <f>SUM(K127:K127)</f>
        <v>5884.86</v>
      </c>
      <c r="L128" s="25">
        <f t="shared" si="27"/>
        <v>17584.86</v>
      </c>
      <c r="M128" s="27">
        <f>SUM(M127:M127)</f>
        <v>62415.14</v>
      </c>
    </row>
    <row r="129" spans="1:13" ht="18.75" x14ac:dyDescent="0.3">
      <c r="A129" s="23"/>
      <c r="B129" s="11"/>
      <c r="C129" s="24"/>
      <c r="D129" s="24"/>
      <c r="E129" s="25"/>
      <c r="F129" s="13"/>
      <c r="G129" s="27"/>
      <c r="H129" s="27"/>
      <c r="I129" s="28"/>
      <c r="J129" s="25"/>
      <c r="K129" s="25"/>
      <c r="L129" s="25"/>
      <c r="M129" s="27"/>
    </row>
    <row r="130" spans="1:13" ht="21.75" customHeight="1" x14ac:dyDescent="0.3">
      <c r="A130" s="67" t="s">
        <v>139</v>
      </c>
      <c r="B130" s="11"/>
      <c r="C130" s="29"/>
      <c r="D130" s="29"/>
      <c r="E130" s="25"/>
      <c r="F130" s="26"/>
      <c r="G130" s="27"/>
      <c r="H130" s="27"/>
      <c r="I130" s="28"/>
      <c r="J130" s="25"/>
      <c r="K130" s="25"/>
      <c r="L130" s="25"/>
      <c r="M130" s="27"/>
    </row>
    <row r="131" spans="1:13" ht="18.75" x14ac:dyDescent="0.3">
      <c r="A131" s="16" t="s">
        <v>140</v>
      </c>
      <c r="B131" s="11" t="s">
        <v>22</v>
      </c>
      <c r="C131" s="21" t="s">
        <v>141</v>
      </c>
      <c r="D131" s="21" t="s">
        <v>38</v>
      </c>
      <c r="E131" s="12">
        <v>50000</v>
      </c>
      <c r="F131" s="13">
        <v>0</v>
      </c>
      <c r="G131" s="14">
        <v>50000</v>
      </c>
      <c r="H131" s="14">
        <v>1435</v>
      </c>
      <c r="I131" s="15">
        <v>1854</v>
      </c>
      <c r="J131" s="12">
        <v>1520</v>
      </c>
      <c r="K131" s="12">
        <v>728</v>
      </c>
      <c r="L131" s="12">
        <f>+H131+I131+J131+K131</f>
        <v>5537</v>
      </c>
      <c r="M131" s="14">
        <f>+G131-L131</f>
        <v>44463</v>
      </c>
    </row>
    <row r="132" spans="1:13" ht="18.75" x14ac:dyDescent="0.3">
      <c r="A132" s="23" t="s">
        <v>52</v>
      </c>
      <c r="B132" s="11"/>
      <c r="C132" s="24">
        <v>1</v>
      </c>
      <c r="D132" s="24"/>
      <c r="E132" s="25">
        <f>SUM(E131:E131)</f>
        <v>50000</v>
      </c>
      <c r="F132" s="26">
        <f t="shared" ref="F132:M132" si="28">SUM(F131:F131)</f>
        <v>0</v>
      </c>
      <c r="G132" s="25">
        <f t="shared" si="28"/>
        <v>50000</v>
      </c>
      <c r="H132" s="25">
        <f t="shared" si="28"/>
        <v>1435</v>
      </c>
      <c r="I132" s="28">
        <f t="shared" si="28"/>
        <v>1854</v>
      </c>
      <c r="J132" s="25">
        <f t="shared" si="28"/>
        <v>1520</v>
      </c>
      <c r="K132" s="25">
        <f>SUM(K131:K131)</f>
        <v>728</v>
      </c>
      <c r="L132" s="25">
        <f t="shared" si="28"/>
        <v>5537</v>
      </c>
      <c r="M132" s="25">
        <f t="shared" si="28"/>
        <v>44463</v>
      </c>
    </row>
    <row r="133" spans="1:13" ht="18.75" x14ac:dyDescent="0.3">
      <c r="A133" s="19"/>
      <c r="B133" s="11"/>
      <c r="C133" s="21"/>
      <c r="D133" s="21"/>
      <c r="E133" s="12"/>
      <c r="F133" s="13"/>
      <c r="G133" s="14"/>
      <c r="H133" s="14"/>
      <c r="I133" s="15"/>
      <c r="J133" s="25"/>
      <c r="K133" s="12"/>
      <c r="L133" s="12"/>
      <c r="M133" s="14"/>
    </row>
    <row r="134" spans="1:13" ht="18.75" x14ac:dyDescent="0.3">
      <c r="A134" s="23" t="s">
        <v>142</v>
      </c>
      <c r="B134" s="11"/>
      <c r="C134" s="29"/>
      <c r="D134" s="29"/>
      <c r="E134" s="25"/>
      <c r="F134" s="26"/>
      <c r="G134" s="27"/>
      <c r="H134" s="27"/>
      <c r="I134" s="28"/>
      <c r="J134" s="25"/>
      <c r="K134" s="25"/>
      <c r="L134" s="25"/>
      <c r="M134" s="27"/>
    </row>
    <row r="135" spans="1:13" ht="18.75" x14ac:dyDescent="0.3">
      <c r="A135" s="16" t="s">
        <v>143</v>
      </c>
      <c r="B135" s="11" t="s">
        <v>22</v>
      </c>
      <c r="C135" s="21" t="s">
        <v>144</v>
      </c>
      <c r="D135" s="21" t="s">
        <v>41</v>
      </c>
      <c r="E135" s="12">
        <v>80000</v>
      </c>
      <c r="F135" s="22">
        <v>0</v>
      </c>
      <c r="G135" s="12">
        <v>80000</v>
      </c>
      <c r="H135" s="12">
        <v>2296</v>
      </c>
      <c r="I135" s="15">
        <v>7400.87</v>
      </c>
      <c r="J135" s="12">
        <v>2432</v>
      </c>
      <c r="K135" s="12">
        <v>828</v>
      </c>
      <c r="L135" s="12">
        <f t="shared" ref="L135:L138" si="29">+H135+I135+J135+K135</f>
        <v>12956.869999999999</v>
      </c>
      <c r="M135" s="12">
        <f>+G135-L135</f>
        <v>67043.13</v>
      </c>
    </row>
    <row r="136" spans="1:13" ht="18.75" x14ac:dyDescent="0.3">
      <c r="A136" s="16" t="s">
        <v>145</v>
      </c>
      <c r="B136" s="11" t="s">
        <v>28</v>
      </c>
      <c r="C136" s="21" t="s">
        <v>146</v>
      </c>
      <c r="D136" s="21" t="s">
        <v>41</v>
      </c>
      <c r="E136" s="12">
        <v>55000</v>
      </c>
      <c r="F136" s="22">
        <v>0</v>
      </c>
      <c r="G136" s="12">
        <v>55000</v>
      </c>
      <c r="H136" s="12">
        <v>1578.5</v>
      </c>
      <c r="I136" s="15">
        <v>2559.6799999999998</v>
      </c>
      <c r="J136" s="12">
        <v>1672</v>
      </c>
      <c r="K136" s="12">
        <v>125</v>
      </c>
      <c r="L136" s="12">
        <v>5935.18</v>
      </c>
      <c r="M136" s="12">
        <f t="shared" ref="M136:M138" si="30">+G136-L136</f>
        <v>49064.82</v>
      </c>
    </row>
    <row r="137" spans="1:13" ht="18.75" x14ac:dyDescent="0.3">
      <c r="A137" s="16" t="s">
        <v>147</v>
      </c>
      <c r="B137" s="11" t="s">
        <v>22</v>
      </c>
      <c r="C137" s="21" t="s">
        <v>148</v>
      </c>
      <c r="D137" s="21" t="s">
        <v>41</v>
      </c>
      <c r="E137" s="12">
        <v>55000</v>
      </c>
      <c r="F137" s="22">
        <v>0</v>
      </c>
      <c r="G137" s="12">
        <v>55000</v>
      </c>
      <c r="H137" s="12">
        <v>1578.5</v>
      </c>
      <c r="I137" s="15">
        <v>2559.6799999999998</v>
      </c>
      <c r="J137" s="12">
        <v>1672</v>
      </c>
      <c r="K137" s="12">
        <v>728</v>
      </c>
      <c r="L137" s="12">
        <f t="shared" si="29"/>
        <v>6538.18</v>
      </c>
      <c r="M137" s="12">
        <f t="shared" si="30"/>
        <v>48461.82</v>
      </c>
    </row>
    <row r="138" spans="1:13" ht="18.75" x14ac:dyDescent="0.3">
      <c r="A138" s="16" t="s">
        <v>149</v>
      </c>
      <c r="B138" s="11" t="s">
        <v>22</v>
      </c>
      <c r="C138" s="21" t="s">
        <v>150</v>
      </c>
      <c r="D138" s="21" t="s">
        <v>41</v>
      </c>
      <c r="E138" s="12">
        <v>43500</v>
      </c>
      <c r="F138" s="22">
        <v>0</v>
      </c>
      <c r="G138" s="12">
        <v>43500</v>
      </c>
      <c r="H138" s="12">
        <v>1248.45</v>
      </c>
      <c r="I138" s="32">
        <v>936.62</v>
      </c>
      <c r="J138" s="12">
        <v>1322.4</v>
      </c>
      <c r="K138" s="12">
        <v>25</v>
      </c>
      <c r="L138" s="12">
        <f t="shared" si="29"/>
        <v>3532.4700000000003</v>
      </c>
      <c r="M138" s="12">
        <f t="shared" si="30"/>
        <v>39967.53</v>
      </c>
    </row>
    <row r="139" spans="1:13" ht="18.75" x14ac:dyDescent="0.3">
      <c r="A139" s="23" t="s">
        <v>52</v>
      </c>
      <c r="B139" s="11"/>
      <c r="C139" s="24">
        <v>4</v>
      </c>
      <c r="D139" s="24"/>
      <c r="E139" s="25">
        <f>SUM(E135:E138)</f>
        <v>233500</v>
      </c>
      <c r="F139" s="26">
        <f>SUM(F135:F138)</f>
        <v>0</v>
      </c>
      <c r="G139" s="25">
        <f t="shared" ref="G139:L139" si="31">SUM(G135:G138)</f>
        <v>233500</v>
      </c>
      <c r="H139" s="25">
        <f t="shared" si="31"/>
        <v>6701.45</v>
      </c>
      <c r="I139" s="28">
        <f t="shared" si="31"/>
        <v>13456.85</v>
      </c>
      <c r="J139" s="25">
        <f t="shared" si="31"/>
        <v>7098.4</v>
      </c>
      <c r="K139" s="25">
        <f>SUM(K135:K138)</f>
        <v>1706</v>
      </c>
      <c r="L139" s="25">
        <f t="shared" si="31"/>
        <v>28962.7</v>
      </c>
      <c r="M139" s="25">
        <f>SUM(M135:M138)</f>
        <v>204537.30000000002</v>
      </c>
    </row>
    <row r="140" spans="1:13" ht="18.75" x14ac:dyDescent="0.3">
      <c r="A140" s="19"/>
      <c r="B140" s="11"/>
      <c r="C140" s="21"/>
      <c r="D140" s="21"/>
      <c r="E140" s="12"/>
      <c r="F140" s="13"/>
      <c r="G140" s="14"/>
      <c r="H140" s="14"/>
      <c r="I140" s="15"/>
      <c r="J140" s="12"/>
      <c r="K140" s="12"/>
      <c r="L140" s="12"/>
      <c r="M140" s="14"/>
    </row>
    <row r="141" spans="1:13" ht="18.75" x14ac:dyDescent="0.3">
      <c r="A141" s="23" t="s">
        <v>151</v>
      </c>
      <c r="B141" s="11"/>
      <c r="C141" s="29"/>
      <c r="D141" s="29"/>
      <c r="E141" s="25"/>
      <c r="F141" s="26"/>
      <c r="G141" s="27"/>
      <c r="H141" s="27"/>
      <c r="I141" s="28"/>
      <c r="J141" s="25"/>
      <c r="K141" s="25"/>
      <c r="L141" s="25"/>
      <c r="M141" s="27"/>
    </row>
    <row r="142" spans="1:13" ht="18.75" x14ac:dyDescent="0.3">
      <c r="A142" s="19" t="s">
        <v>152</v>
      </c>
      <c r="B142" s="11" t="s">
        <v>22</v>
      </c>
      <c r="C142" s="21" t="s">
        <v>153</v>
      </c>
      <c r="D142" s="21" t="s">
        <v>41</v>
      </c>
      <c r="E142" s="12">
        <v>185000</v>
      </c>
      <c r="F142" s="13">
        <v>0</v>
      </c>
      <c r="G142" s="14">
        <v>185000</v>
      </c>
      <c r="H142" s="14">
        <v>5309.5</v>
      </c>
      <c r="I142" s="15">
        <v>32099.49</v>
      </c>
      <c r="J142" s="12">
        <v>5624</v>
      </c>
      <c r="K142" s="12">
        <v>2568.4</v>
      </c>
      <c r="L142" s="12">
        <f>+H142+I142+J142+K142</f>
        <v>45601.390000000007</v>
      </c>
      <c r="M142" s="14">
        <f>+G142-L142</f>
        <v>139398.60999999999</v>
      </c>
    </row>
    <row r="143" spans="1:13" ht="18.75" x14ac:dyDescent="0.3">
      <c r="A143" s="16" t="s">
        <v>154</v>
      </c>
      <c r="B143" s="72" t="s">
        <v>28</v>
      </c>
      <c r="C143" s="21" t="s">
        <v>155</v>
      </c>
      <c r="D143" s="21" t="s">
        <v>38</v>
      </c>
      <c r="E143" s="12">
        <v>70000</v>
      </c>
      <c r="F143" s="22">
        <v>0</v>
      </c>
      <c r="G143" s="73">
        <v>70000</v>
      </c>
      <c r="H143" s="17">
        <v>2009</v>
      </c>
      <c r="I143" s="65">
        <v>5368.48</v>
      </c>
      <c r="J143" s="12">
        <v>2128</v>
      </c>
      <c r="K143" s="17">
        <v>828</v>
      </c>
      <c r="L143" s="12">
        <f>+H143+I143+J143+K143</f>
        <v>10333.48</v>
      </c>
      <c r="M143" s="14">
        <f>+G143-L143</f>
        <v>59666.520000000004</v>
      </c>
    </row>
    <row r="144" spans="1:13" ht="18.75" x14ac:dyDescent="0.3">
      <c r="A144" s="16" t="s">
        <v>156</v>
      </c>
      <c r="B144" s="11" t="s">
        <v>28</v>
      </c>
      <c r="C144" s="21" t="s">
        <v>40</v>
      </c>
      <c r="D144" s="21" t="s">
        <v>41</v>
      </c>
      <c r="E144" s="12">
        <v>43500</v>
      </c>
      <c r="F144" s="22">
        <v>0</v>
      </c>
      <c r="G144" s="12">
        <v>43500</v>
      </c>
      <c r="H144" s="12">
        <v>1248.45</v>
      </c>
      <c r="I144" s="32">
        <v>936.62</v>
      </c>
      <c r="J144" s="12">
        <v>1322.4</v>
      </c>
      <c r="K144" s="12">
        <v>25</v>
      </c>
      <c r="L144" s="12">
        <f>+H144+I144+J144+K144</f>
        <v>3532.4700000000003</v>
      </c>
      <c r="M144" s="14">
        <f>+G144-L144</f>
        <v>39967.53</v>
      </c>
    </row>
    <row r="145" spans="1:13" ht="18.75" x14ac:dyDescent="0.3">
      <c r="A145" s="19" t="s">
        <v>157</v>
      </c>
      <c r="B145" s="11" t="s">
        <v>28</v>
      </c>
      <c r="C145" s="21" t="s">
        <v>40</v>
      </c>
      <c r="D145" s="21" t="s">
        <v>41</v>
      </c>
      <c r="E145" s="12">
        <v>50000</v>
      </c>
      <c r="F145" s="13">
        <v>0</v>
      </c>
      <c r="G145" s="14">
        <v>50000</v>
      </c>
      <c r="H145" s="14">
        <v>1435</v>
      </c>
      <c r="I145" s="15">
        <v>1854</v>
      </c>
      <c r="J145" s="12">
        <v>1520</v>
      </c>
      <c r="K145" s="12">
        <v>2025</v>
      </c>
      <c r="L145" s="12">
        <f>+H145+I145+J145+K145</f>
        <v>6834</v>
      </c>
      <c r="M145" s="14">
        <f t="shared" ref="M145" si="32">+G145-L145</f>
        <v>43166</v>
      </c>
    </row>
    <row r="146" spans="1:13" ht="18.75" x14ac:dyDescent="0.3">
      <c r="A146" s="23" t="s">
        <v>52</v>
      </c>
      <c r="B146" s="11"/>
      <c r="C146" s="24">
        <v>4</v>
      </c>
      <c r="D146" s="24"/>
      <c r="E146" s="25">
        <f>SUM(E142:E145)</f>
        <v>348500</v>
      </c>
      <c r="F146" s="26">
        <f ca="1">SUM(F142:F169)</f>
        <v>0</v>
      </c>
      <c r="G146" s="27">
        <f>SUM(G142:G145)</f>
        <v>348500</v>
      </c>
      <c r="H146" s="27">
        <f t="shared" ref="H146:L146" si="33">SUM(H142:H145)</f>
        <v>10001.950000000001</v>
      </c>
      <c r="I146" s="28">
        <f t="shared" si="33"/>
        <v>40258.590000000004</v>
      </c>
      <c r="J146" s="25">
        <f t="shared" si="33"/>
        <v>10594.4</v>
      </c>
      <c r="K146" s="25">
        <f>SUM(K142:K145)</f>
        <v>5446.4</v>
      </c>
      <c r="L146" s="25">
        <f t="shared" si="33"/>
        <v>66301.340000000011</v>
      </c>
      <c r="M146" s="27">
        <f>SUM(M142:M145)</f>
        <v>282198.66000000003</v>
      </c>
    </row>
    <row r="147" spans="1:13" ht="18.75" x14ac:dyDescent="0.3">
      <c r="A147" s="23"/>
      <c r="B147" s="11"/>
      <c r="C147" s="24"/>
      <c r="D147" s="24"/>
      <c r="E147" s="25"/>
      <c r="F147" s="26"/>
      <c r="G147" s="27"/>
      <c r="H147" s="27"/>
      <c r="I147" s="28"/>
      <c r="J147" s="25"/>
      <c r="K147" s="25"/>
      <c r="L147" s="25"/>
      <c r="M147" s="27"/>
    </row>
    <row r="148" spans="1:13" ht="18.75" x14ac:dyDescent="0.3">
      <c r="A148" s="29" t="s">
        <v>158</v>
      </c>
      <c r="B148" s="74"/>
      <c r="C148" s="75"/>
      <c r="D148" s="75"/>
      <c r="E148" s="10"/>
      <c r="F148" s="10"/>
      <c r="G148" s="76"/>
      <c r="H148" s="77"/>
      <c r="I148" s="28"/>
      <c r="J148" s="25"/>
      <c r="K148" s="25"/>
      <c r="L148" s="25"/>
      <c r="M148" s="27"/>
    </row>
    <row r="149" spans="1:13" ht="18.75" x14ac:dyDescent="0.3">
      <c r="A149" s="21" t="s">
        <v>159</v>
      </c>
      <c r="B149" s="11" t="s">
        <v>28</v>
      </c>
      <c r="C149" s="21" t="s">
        <v>160</v>
      </c>
      <c r="D149" s="21" t="s">
        <v>38</v>
      </c>
      <c r="E149" s="12">
        <v>80000</v>
      </c>
      <c r="F149" s="36">
        <v>0</v>
      </c>
      <c r="G149" s="37">
        <v>80000</v>
      </c>
      <c r="H149" s="37">
        <v>2296</v>
      </c>
      <c r="I149" s="15">
        <v>7400.87</v>
      </c>
      <c r="J149" s="12">
        <v>2432</v>
      </c>
      <c r="K149" s="12">
        <v>2097.1999999999998</v>
      </c>
      <c r="L149" s="12">
        <f>+H149+I149+J149+K149</f>
        <v>14226.07</v>
      </c>
      <c r="M149" s="14">
        <f>+G149-L149</f>
        <v>65773.929999999993</v>
      </c>
    </row>
    <row r="150" spans="1:13" ht="18.75" x14ac:dyDescent="0.3">
      <c r="A150" s="21" t="s">
        <v>161</v>
      </c>
      <c r="B150" s="11" t="s">
        <v>28</v>
      </c>
      <c r="C150" s="21" t="s">
        <v>40</v>
      </c>
      <c r="D150" s="21" t="s">
        <v>41</v>
      </c>
      <c r="E150" s="12">
        <v>43500</v>
      </c>
      <c r="F150" s="22">
        <v>0</v>
      </c>
      <c r="G150" s="12">
        <v>43500</v>
      </c>
      <c r="H150" s="12">
        <v>1248.45</v>
      </c>
      <c r="I150" s="32">
        <v>679.3</v>
      </c>
      <c r="J150" s="12">
        <v>1322.4</v>
      </c>
      <c r="K150" s="12">
        <v>1740.46</v>
      </c>
      <c r="L150" s="12">
        <f>SUM(H150:K150)</f>
        <v>4990.6100000000006</v>
      </c>
      <c r="M150" s="12">
        <f>+E150-L150</f>
        <v>38509.39</v>
      </c>
    </row>
    <row r="151" spans="1:13" ht="18.75" x14ac:dyDescent="0.3">
      <c r="A151" s="23" t="s">
        <v>162</v>
      </c>
      <c r="B151" s="78"/>
      <c r="C151" s="24">
        <v>2</v>
      </c>
      <c r="D151" s="24"/>
      <c r="E151" s="25">
        <f>SUM(E149:E150)</f>
        <v>123500</v>
      </c>
      <c r="F151" s="33">
        <v>0</v>
      </c>
      <c r="G151" s="25">
        <f t="shared" ref="G151:I151" si="34">SUM(G149:G150)</f>
        <v>123500</v>
      </c>
      <c r="H151" s="28">
        <f t="shared" si="34"/>
        <v>3544.45</v>
      </c>
      <c r="I151" s="28">
        <f t="shared" si="34"/>
        <v>8080.17</v>
      </c>
      <c r="J151" s="25">
        <f>SUM(J149:J150)</f>
        <v>3754.4</v>
      </c>
      <c r="K151" s="25">
        <f>SUM(K149:K150)</f>
        <v>3837.66</v>
      </c>
      <c r="L151" s="25">
        <f>SUM(L149:L150)</f>
        <v>19216.68</v>
      </c>
      <c r="M151" s="25">
        <f>SUM(M149:M150)</f>
        <v>104283.31999999999</v>
      </c>
    </row>
    <row r="152" spans="1:13" ht="18.75" x14ac:dyDescent="0.3">
      <c r="A152" s="23"/>
      <c r="B152" s="11"/>
      <c r="C152" s="24"/>
      <c r="D152" s="24"/>
      <c r="E152" s="25"/>
      <c r="F152" s="26"/>
      <c r="G152" s="27"/>
      <c r="H152" s="27"/>
      <c r="I152" s="28"/>
      <c r="J152" s="25"/>
      <c r="K152" s="25"/>
      <c r="L152" s="25"/>
      <c r="M152" s="27"/>
    </row>
    <row r="153" spans="1:13" ht="18.75" x14ac:dyDescent="0.3">
      <c r="A153" s="67" t="s">
        <v>163</v>
      </c>
      <c r="B153" s="11"/>
      <c r="C153" s="29"/>
      <c r="D153" s="29"/>
      <c r="E153" s="25"/>
      <c r="F153" s="26"/>
      <c r="G153" s="27"/>
      <c r="H153" s="27"/>
      <c r="I153" s="28"/>
      <c r="J153" s="25"/>
      <c r="K153" s="25"/>
      <c r="L153" s="25"/>
      <c r="M153" s="27"/>
    </row>
    <row r="154" spans="1:13" ht="18.75" x14ac:dyDescent="0.3">
      <c r="A154" s="16" t="s">
        <v>164</v>
      </c>
      <c r="B154" s="11" t="s">
        <v>22</v>
      </c>
      <c r="C154" s="21" t="s">
        <v>165</v>
      </c>
      <c r="D154" s="21" t="s">
        <v>41</v>
      </c>
      <c r="E154" s="12">
        <v>43500</v>
      </c>
      <c r="F154" s="13">
        <v>0</v>
      </c>
      <c r="G154" s="14">
        <v>43500</v>
      </c>
      <c r="H154" s="14">
        <v>1248.45</v>
      </c>
      <c r="I154" s="32">
        <v>936.62</v>
      </c>
      <c r="J154" s="12">
        <v>1322.4</v>
      </c>
      <c r="K154" s="12">
        <v>25</v>
      </c>
      <c r="L154" s="12">
        <f>SUM(H154:K154)</f>
        <v>3532.4700000000003</v>
      </c>
      <c r="M154" s="14">
        <f>+G154-L154</f>
        <v>39967.53</v>
      </c>
    </row>
    <row r="155" spans="1:13" ht="18.75" x14ac:dyDescent="0.3">
      <c r="A155" s="23" t="s">
        <v>52</v>
      </c>
      <c r="B155" s="11"/>
      <c r="C155" s="24">
        <v>1</v>
      </c>
      <c r="D155" s="24"/>
      <c r="E155" s="25">
        <f>SUM(E154:E154)</f>
        <v>43500</v>
      </c>
      <c r="F155" s="26">
        <f t="shared" ref="F155:J155" si="35">SUM(F154:F154)</f>
        <v>0</v>
      </c>
      <c r="G155" s="27">
        <f t="shared" si="35"/>
        <v>43500</v>
      </c>
      <c r="H155" s="27">
        <f t="shared" si="35"/>
        <v>1248.45</v>
      </c>
      <c r="I155" s="79">
        <f>SUM(I154:I154)</f>
        <v>936.62</v>
      </c>
      <c r="J155" s="80">
        <f t="shared" si="35"/>
        <v>1322.4</v>
      </c>
      <c r="K155" s="25">
        <f>SUM(K154:K154)</f>
        <v>25</v>
      </c>
      <c r="L155" s="25">
        <f>SUM(L154)</f>
        <v>3532.4700000000003</v>
      </c>
      <c r="M155" s="27">
        <v>39967.53</v>
      </c>
    </row>
    <row r="156" spans="1:13" ht="18.75" x14ac:dyDescent="0.3">
      <c r="A156" s="19"/>
      <c r="B156" s="11"/>
      <c r="C156" s="21"/>
      <c r="D156" s="21"/>
      <c r="E156" s="12"/>
      <c r="F156" s="13"/>
      <c r="G156" s="14"/>
      <c r="H156" s="14"/>
      <c r="I156" s="15"/>
      <c r="J156" s="12"/>
      <c r="K156" s="12"/>
      <c r="L156" s="12"/>
      <c r="M156" s="14"/>
    </row>
    <row r="157" spans="1:13" ht="18.75" x14ac:dyDescent="0.3">
      <c r="A157" s="81" t="s">
        <v>166</v>
      </c>
      <c r="B157" s="11"/>
      <c r="C157" s="29"/>
      <c r="D157" s="29"/>
      <c r="E157" s="25"/>
      <c r="F157" s="26"/>
      <c r="G157" s="27"/>
      <c r="H157" s="27"/>
      <c r="I157" s="28"/>
      <c r="J157" s="25"/>
      <c r="K157" s="25"/>
      <c r="L157" s="25"/>
      <c r="M157" s="27"/>
    </row>
    <row r="158" spans="1:13" ht="18.75" x14ac:dyDescent="0.3">
      <c r="A158" s="16" t="s">
        <v>167</v>
      </c>
      <c r="B158" s="11" t="s">
        <v>28</v>
      </c>
      <c r="C158" s="21" t="s">
        <v>155</v>
      </c>
      <c r="D158" s="21" t="s">
        <v>41</v>
      </c>
      <c r="E158" s="12">
        <v>70000</v>
      </c>
      <c r="F158" s="22">
        <v>0</v>
      </c>
      <c r="G158" s="12">
        <v>70000</v>
      </c>
      <c r="H158" s="12">
        <v>2009</v>
      </c>
      <c r="I158" s="15">
        <v>5368.48</v>
      </c>
      <c r="J158" s="12">
        <v>2128</v>
      </c>
      <c r="K158" s="12">
        <v>1296.7</v>
      </c>
      <c r="L158" s="12">
        <f>+H158+I158+J158+K158</f>
        <v>10802.18</v>
      </c>
      <c r="M158" s="14">
        <f t="shared" ref="M158:M159" si="36">+G158-L158</f>
        <v>59197.82</v>
      </c>
    </row>
    <row r="159" spans="1:13" ht="18.75" x14ac:dyDescent="0.3">
      <c r="A159" s="16" t="s">
        <v>168</v>
      </c>
      <c r="B159" s="11" t="s">
        <v>22</v>
      </c>
      <c r="C159" s="21" t="s">
        <v>165</v>
      </c>
      <c r="D159" s="21" t="s">
        <v>41</v>
      </c>
      <c r="E159" s="12">
        <v>43500</v>
      </c>
      <c r="F159" s="13">
        <v>0</v>
      </c>
      <c r="G159" s="14">
        <v>43500</v>
      </c>
      <c r="H159" s="14">
        <v>1248.45</v>
      </c>
      <c r="I159" s="32">
        <v>936.62</v>
      </c>
      <c r="J159" s="12">
        <v>1322.4</v>
      </c>
      <c r="K159" s="12">
        <v>2025</v>
      </c>
      <c r="L159" s="12">
        <f>+H159+I159+J159+K159</f>
        <v>5532.47</v>
      </c>
      <c r="M159" s="14">
        <f t="shared" si="36"/>
        <v>37967.53</v>
      </c>
    </row>
    <row r="160" spans="1:13" ht="18.75" x14ac:dyDescent="0.3">
      <c r="A160" s="16" t="s">
        <v>169</v>
      </c>
      <c r="B160" s="11" t="s">
        <v>22</v>
      </c>
      <c r="C160" s="21" t="s">
        <v>165</v>
      </c>
      <c r="D160" s="21" t="s">
        <v>49</v>
      </c>
      <c r="E160" s="12">
        <v>43500</v>
      </c>
      <c r="F160" s="13">
        <v>0</v>
      </c>
      <c r="G160" s="14">
        <v>43500</v>
      </c>
      <c r="H160" s="14">
        <v>1248.45</v>
      </c>
      <c r="I160" s="32">
        <v>936.62</v>
      </c>
      <c r="J160" s="12">
        <v>1322.4</v>
      </c>
      <c r="K160" s="12">
        <v>25</v>
      </c>
      <c r="L160" s="12">
        <f>+H160+I160+J160+K160</f>
        <v>3532.4700000000003</v>
      </c>
      <c r="M160" s="14">
        <f>+G160-L160</f>
        <v>39967.53</v>
      </c>
    </row>
    <row r="161" spans="1:13" ht="18.75" x14ac:dyDescent="0.3">
      <c r="A161" s="23" t="s">
        <v>162</v>
      </c>
      <c r="B161" s="11"/>
      <c r="C161" s="24">
        <v>3</v>
      </c>
      <c r="D161" s="24"/>
      <c r="E161" s="25">
        <f>SUM(E158:E160)</f>
        <v>157000</v>
      </c>
      <c r="F161" s="82">
        <f t="shared" ref="F161" si="37">SUM(F160)</f>
        <v>0</v>
      </c>
      <c r="G161" s="25">
        <f t="shared" ref="G161:M161" si="38">SUM(G158:G160)</f>
        <v>157000</v>
      </c>
      <c r="H161" s="25">
        <f t="shared" si="38"/>
        <v>4505.8999999999996</v>
      </c>
      <c r="I161" s="28">
        <f t="shared" si="38"/>
        <v>7241.7199999999993</v>
      </c>
      <c r="J161" s="25">
        <f t="shared" si="38"/>
        <v>4772.8</v>
      </c>
      <c r="K161" s="25">
        <f>SUM(K158:K160)</f>
        <v>3346.7</v>
      </c>
      <c r="L161" s="25">
        <f t="shared" si="38"/>
        <v>19867.120000000003</v>
      </c>
      <c r="M161" s="25">
        <f t="shared" si="38"/>
        <v>137132.88</v>
      </c>
    </row>
    <row r="162" spans="1:13" ht="18.75" x14ac:dyDescent="0.3">
      <c r="A162" s="19"/>
      <c r="B162" s="11"/>
      <c r="C162" s="21"/>
      <c r="D162" s="21"/>
      <c r="E162" s="12"/>
      <c r="F162" s="13"/>
      <c r="G162" s="14"/>
      <c r="H162" s="14"/>
      <c r="I162" s="15"/>
      <c r="J162" s="12"/>
      <c r="K162" s="12"/>
      <c r="L162" s="12"/>
      <c r="M162" s="14"/>
    </row>
    <row r="163" spans="1:13" ht="29.25" customHeight="1" x14ac:dyDescent="0.3">
      <c r="A163" s="67" t="s">
        <v>170</v>
      </c>
      <c r="B163" s="11"/>
      <c r="C163" s="29"/>
      <c r="D163" s="29"/>
      <c r="E163" s="25"/>
      <c r="F163" s="26"/>
      <c r="G163" s="27"/>
      <c r="H163" s="27"/>
      <c r="I163" s="28"/>
      <c r="J163" s="25"/>
      <c r="K163" s="25"/>
      <c r="L163" s="25"/>
      <c r="M163" s="27"/>
    </row>
    <row r="164" spans="1:13" ht="18.75" x14ac:dyDescent="0.3">
      <c r="A164" s="19" t="s">
        <v>171</v>
      </c>
      <c r="B164" s="11" t="s">
        <v>22</v>
      </c>
      <c r="C164" s="21" t="s">
        <v>172</v>
      </c>
      <c r="D164" s="21" t="s">
        <v>38</v>
      </c>
      <c r="E164" s="12">
        <v>80000</v>
      </c>
      <c r="F164" s="13">
        <v>0</v>
      </c>
      <c r="G164" s="14">
        <v>80000</v>
      </c>
      <c r="H164" s="14">
        <v>2296</v>
      </c>
      <c r="I164" s="15">
        <v>7400.87</v>
      </c>
      <c r="J164" s="12">
        <v>2432</v>
      </c>
      <c r="K164" s="12">
        <v>728</v>
      </c>
      <c r="L164" s="12">
        <f>+H164+I164+J164+K164</f>
        <v>12856.869999999999</v>
      </c>
      <c r="M164" s="14">
        <f>+G164-L164</f>
        <v>67143.13</v>
      </c>
    </row>
    <row r="165" spans="1:13" ht="18.75" x14ac:dyDescent="0.3">
      <c r="A165" s="23" t="s">
        <v>162</v>
      </c>
      <c r="B165" s="11"/>
      <c r="C165" s="24">
        <v>1</v>
      </c>
      <c r="D165" s="24"/>
      <c r="E165" s="25">
        <f>SUM(E164:E164)</f>
        <v>80000</v>
      </c>
      <c r="F165" s="33">
        <v>0</v>
      </c>
      <c r="G165" s="25">
        <f t="shared" ref="G165:M165" si="39">SUM(G164:G164)</f>
        <v>80000</v>
      </c>
      <c r="H165" s="25">
        <f t="shared" si="39"/>
        <v>2296</v>
      </c>
      <c r="I165" s="28">
        <f t="shared" si="39"/>
        <v>7400.87</v>
      </c>
      <c r="J165" s="25">
        <f t="shared" si="39"/>
        <v>2432</v>
      </c>
      <c r="K165" s="25">
        <f>SUM(K164:K164)</f>
        <v>728</v>
      </c>
      <c r="L165" s="25">
        <f t="shared" si="39"/>
        <v>12856.869999999999</v>
      </c>
      <c r="M165" s="25">
        <f t="shared" si="39"/>
        <v>67143.13</v>
      </c>
    </row>
    <row r="166" spans="1:13" ht="18.75" x14ac:dyDescent="0.3">
      <c r="A166" s="19"/>
      <c r="B166" s="11"/>
      <c r="C166" s="21"/>
      <c r="D166" s="21"/>
      <c r="E166" s="12"/>
      <c r="F166" s="13"/>
      <c r="G166" s="14"/>
      <c r="H166" s="14"/>
      <c r="I166" s="15"/>
      <c r="J166" s="12"/>
      <c r="K166" s="12"/>
      <c r="L166" s="12"/>
      <c r="M166" s="14"/>
    </row>
    <row r="167" spans="1:13" ht="18.75" customHeight="1" x14ac:dyDescent="0.3">
      <c r="A167" s="67" t="s">
        <v>173</v>
      </c>
      <c r="B167" s="11"/>
      <c r="C167" s="29"/>
      <c r="D167" s="29"/>
      <c r="E167" s="25"/>
      <c r="F167" s="26"/>
      <c r="G167" s="27"/>
      <c r="H167" s="27"/>
      <c r="I167" s="28"/>
      <c r="J167" s="25"/>
      <c r="K167" s="25"/>
      <c r="L167" s="25"/>
      <c r="M167" s="27"/>
    </row>
    <row r="168" spans="1:13" ht="18.75" x14ac:dyDescent="0.3">
      <c r="A168" s="16" t="s">
        <v>174</v>
      </c>
      <c r="B168" s="11" t="s">
        <v>28</v>
      </c>
      <c r="C168" s="21" t="s">
        <v>155</v>
      </c>
      <c r="D168" s="21" t="s">
        <v>38</v>
      </c>
      <c r="E168" s="12">
        <v>80000</v>
      </c>
      <c r="F168" s="13">
        <v>0</v>
      </c>
      <c r="G168" s="14">
        <v>80000</v>
      </c>
      <c r="H168" s="14">
        <v>2296</v>
      </c>
      <c r="I168" s="15">
        <v>7400.87</v>
      </c>
      <c r="J168" s="12">
        <v>2432</v>
      </c>
      <c r="K168" s="12">
        <v>3639.14</v>
      </c>
      <c r="L168" s="12">
        <f>+H168+I168+J168+K168</f>
        <v>15768.009999999998</v>
      </c>
      <c r="M168" s="14">
        <f>+G168-L168</f>
        <v>64231.990000000005</v>
      </c>
    </row>
    <row r="169" spans="1:13" ht="18.75" x14ac:dyDescent="0.3">
      <c r="A169" s="16" t="s">
        <v>175</v>
      </c>
      <c r="B169" s="11" t="s">
        <v>22</v>
      </c>
      <c r="C169" s="21" t="s">
        <v>141</v>
      </c>
      <c r="D169" s="21" t="s">
        <v>38</v>
      </c>
      <c r="E169" s="12">
        <v>55000</v>
      </c>
      <c r="F169" s="22">
        <v>0</v>
      </c>
      <c r="G169" s="12">
        <v>55000</v>
      </c>
      <c r="H169" s="12">
        <v>1578.5</v>
      </c>
      <c r="I169" s="15">
        <v>2559.6799999999998</v>
      </c>
      <c r="J169" s="12">
        <v>1672</v>
      </c>
      <c r="K169" s="12">
        <v>1396.7</v>
      </c>
      <c r="L169" s="12">
        <f>+H169+I169+J169+K169</f>
        <v>7206.88</v>
      </c>
      <c r="M169" s="14">
        <f>+G169-L169</f>
        <v>47793.120000000003</v>
      </c>
    </row>
    <row r="170" spans="1:13" ht="18.75" x14ac:dyDescent="0.3">
      <c r="A170" s="23" t="s">
        <v>52</v>
      </c>
      <c r="B170" s="11"/>
      <c r="C170" s="24">
        <v>2</v>
      </c>
      <c r="D170" s="24"/>
      <c r="E170" s="25">
        <f>SUM(E168:E169)</f>
        <v>135000</v>
      </c>
      <c r="F170" s="26">
        <f t="shared" ref="F170:M170" si="40">SUM(F168:F169)</f>
        <v>0</v>
      </c>
      <c r="G170" s="27">
        <f t="shared" si="40"/>
        <v>135000</v>
      </c>
      <c r="H170" s="27">
        <f t="shared" si="40"/>
        <v>3874.5</v>
      </c>
      <c r="I170" s="28">
        <f t="shared" si="40"/>
        <v>9960.5499999999993</v>
      </c>
      <c r="J170" s="25">
        <f t="shared" si="40"/>
        <v>4104</v>
      </c>
      <c r="K170" s="25">
        <f>SUM(K168:K169)</f>
        <v>5035.84</v>
      </c>
      <c r="L170" s="25">
        <f t="shared" si="40"/>
        <v>22974.89</v>
      </c>
      <c r="M170" s="27">
        <f t="shared" si="40"/>
        <v>112025.11000000002</v>
      </c>
    </row>
    <row r="171" spans="1:13" ht="18.75" x14ac:dyDescent="0.3">
      <c r="A171" s="23"/>
      <c r="B171" s="11"/>
      <c r="C171" s="24"/>
      <c r="D171" s="24"/>
      <c r="E171" s="25"/>
      <c r="F171" s="26"/>
      <c r="G171" s="27"/>
      <c r="H171" s="27"/>
      <c r="I171" s="28"/>
      <c r="J171" s="25"/>
      <c r="K171" s="25"/>
      <c r="L171" s="25"/>
      <c r="M171" s="27"/>
    </row>
    <row r="172" spans="1:13" ht="18.75" x14ac:dyDescent="0.3">
      <c r="A172" s="67" t="s">
        <v>176</v>
      </c>
      <c r="B172" s="11"/>
      <c r="C172" s="24"/>
      <c r="D172" s="24"/>
      <c r="E172" s="25"/>
      <c r="F172" s="26"/>
      <c r="G172" s="27"/>
      <c r="H172" s="27"/>
      <c r="I172" s="28"/>
      <c r="J172" s="25"/>
      <c r="K172" s="25"/>
      <c r="L172" s="25"/>
      <c r="M172" s="27"/>
    </row>
    <row r="173" spans="1:13" ht="18.75" x14ac:dyDescent="0.3">
      <c r="A173" s="83" t="s">
        <v>177</v>
      </c>
      <c r="B173" s="11" t="s">
        <v>22</v>
      </c>
      <c r="C173" s="84" t="s">
        <v>165</v>
      </c>
      <c r="D173" s="21" t="s">
        <v>41</v>
      </c>
      <c r="E173" s="12">
        <v>43500</v>
      </c>
      <c r="F173" s="13">
        <v>0</v>
      </c>
      <c r="G173" s="14">
        <v>43500</v>
      </c>
      <c r="H173" s="14">
        <v>1248.45</v>
      </c>
      <c r="I173" s="15">
        <v>936.62</v>
      </c>
      <c r="J173" s="12">
        <v>1322.4</v>
      </c>
      <c r="K173" s="12">
        <v>25</v>
      </c>
      <c r="L173" s="12">
        <v>3532.47</v>
      </c>
      <c r="M173" s="14">
        <v>39967.53</v>
      </c>
    </row>
    <row r="174" spans="1:13" ht="18.75" x14ac:dyDescent="0.3">
      <c r="A174" s="23" t="s">
        <v>52</v>
      </c>
      <c r="B174" s="11"/>
      <c r="C174" s="24">
        <v>1</v>
      </c>
      <c r="D174" s="24"/>
      <c r="E174" s="25">
        <v>43500</v>
      </c>
      <c r="F174" s="26">
        <v>0</v>
      </c>
      <c r="G174" s="27">
        <v>43500</v>
      </c>
      <c r="H174" s="27">
        <v>1248.45</v>
      </c>
      <c r="I174" s="28">
        <v>936.62</v>
      </c>
      <c r="J174" s="25">
        <v>1322.4</v>
      </c>
      <c r="K174" s="25">
        <v>25</v>
      </c>
      <c r="L174" s="25">
        <v>3532.47</v>
      </c>
      <c r="M174" s="27">
        <v>39967.53</v>
      </c>
    </row>
    <row r="175" spans="1:13" ht="18.75" x14ac:dyDescent="0.3">
      <c r="A175" s="23"/>
      <c r="B175" s="11"/>
      <c r="C175" s="24"/>
      <c r="D175" s="24"/>
      <c r="E175" s="25"/>
      <c r="F175" s="26"/>
      <c r="G175" s="27"/>
      <c r="H175" s="27"/>
      <c r="I175" s="28"/>
      <c r="J175" s="25"/>
      <c r="K175" s="25"/>
      <c r="L175" s="25"/>
      <c r="M175" s="27"/>
    </row>
    <row r="176" spans="1:13" ht="18.75" x14ac:dyDescent="0.3">
      <c r="A176" s="23" t="s">
        <v>178</v>
      </c>
      <c r="B176" s="11"/>
      <c r="C176" s="29"/>
      <c r="D176" s="29"/>
      <c r="E176" s="25"/>
      <c r="F176" s="26"/>
      <c r="G176" s="27"/>
      <c r="H176" s="27"/>
      <c r="I176" s="28"/>
      <c r="J176" s="25"/>
      <c r="K176" s="25"/>
      <c r="L176" s="25"/>
      <c r="M176" s="27"/>
    </row>
    <row r="177" spans="1:13" ht="18.75" x14ac:dyDescent="0.3">
      <c r="A177" s="16" t="s">
        <v>179</v>
      </c>
      <c r="B177" s="11" t="s">
        <v>22</v>
      </c>
      <c r="C177" s="49" t="s">
        <v>180</v>
      </c>
      <c r="D177" s="21" t="s">
        <v>41</v>
      </c>
      <c r="E177" s="12">
        <v>43500</v>
      </c>
      <c r="F177" s="22">
        <v>0</v>
      </c>
      <c r="G177" s="12">
        <v>43500</v>
      </c>
      <c r="H177" s="12">
        <v>1248.45</v>
      </c>
      <c r="I177" s="32">
        <v>936.62</v>
      </c>
      <c r="J177" s="12">
        <v>1322.4</v>
      </c>
      <c r="K177" s="12">
        <v>25</v>
      </c>
      <c r="L177" s="12">
        <f t="shared" ref="L177:L181" si="41">+H177+I177+J177+K177</f>
        <v>3532.4700000000003</v>
      </c>
      <c r="M177" s="12">
        <f t="shared" ref="M177:M181" si="42">+G177-L177</f>
        <v>39967.53</v>
      </c>
    </row>
    <row r="178" spans="1:13" ht="18.75" x14ac:dyDescent="0.3">
      <c r="A178" s="16" t="s">
        <v>181</v>
      </c>
      <c r="B178" s="11" t="s">
        <v>22</v>
      </c>
      <c r="C178" s="49" t="s">
        <v>180</v>
      </c>
      <c r="D178" s="21" t="s">
        <v>41</v>
      </c>
      <c r="E178" s="12">
        <v>43500</v>
      </c>
      <c r="F178" s="22">
        <v>0</v>
      </c>
      <c r="G178" s="12">
        <v>43500</v>
      </c>
      <c r="H178" s="12">
        <v>1248.45</v>
      </c>
      <c r="I178" s="32">
        <v>936.62</v>
      </c>
      <c r="J178" s="12">
        <v>1322.4</v>
      </c>
      <c r="K178" s="12">
        <v>25</v>
      </c>
      <c r="L178" s="12">
        <f t="shared" si="41"/>
        <v>3532.4700000000003</v>
      </c>
      <c r="M178" s="12">
        <f t="shared" si="42"/>
        <v>39967.53</v>
      </c>
    </row>
    <row r="179" spans="1:13" ht="18.75" x14ac:dyDescent="0.3">
      <c r="A179" s="16" t="s">
        <v>182</v>
      </c>
      <c r="B179" s="11" t="s">
        <v>22</v>
      </c>
      <c r="C179" s="49" t="s">
        <v>180</v>
      </c>
      <c r="D179" s="21" t="s">
        <v>41</v>
      </c>
      <c r="E179" s="12">
        <v>43500</v>
      </c>
      <c r="F179" s="22">
        <v>0</v>
      </c>
      <c r="G179" s="12">
        <v>43500</v>
      </c>
      <c r="H179" s="12">
        <v>1248.45</v>
      </c>
      <c r="I179" s="32">
        <v>936.62</v>
      </c>
      <c r="J179" s="12">
        <v>1322.4</v>
      </c>
      <c r="K179" s="12">
        <v>25</v>
      </c>
      <c r="L179" s="12">
        <f t="shared" si="41"/>
        <v>3532.4700000000003</v>
      </c>
      <c r="M179" s="12">
        <f t="shared" si="42"/>
        <v>39967.53</v>
      </c>
    </row>
    <row r="180" spans="1:13" ht="16.5" customHeight="1" x14ac:dyDescent="0.3">
      <c r="A180" s="85" t="s">
        <v>183</v>
      </c>
      <c r="B180" s="11" t="s">
        <v>22</v>
      </c>
      <c r="C180" s="49" t="s">
        <v>180</v>
      </c>
      <c r="D180" s="21" t="s">
        <v>41</v>
      </c>
      <c r="E180" s="12">
        <v>43500</v>
      </c>
      <c r="F180" s="22">
        <v>0</v>
      </c>
      <c r="G180" s="12">
        <v>43500</v>
      </c>
      <c r="H180" s="12">
        <v>1248.45</v>
      </c>
      <c r="I180" s="32">
        <v>421.98</v>
      </c>
      <c r="J180" s="12">
        <v>1322.4</v>
      </c>
      <c r="K180" s="12">
        <v>4861.92</v>
      </c>
      <c r="L180" s="12">
        <f t="shared" si="41"/>
        <v>7854.75</v>
      </c>
      <c r="M180" s="12">
        <f t="shared" si="42"/>
        <v>35645.25</v>
      </c>
    </row>
    <row r="181" spans="1:13" ht="18.75" x14ac:dyDescent="0.3">
      <c r="A181" s="48" t="s">
        <v>184</v>
      </c>
      <c r="B181" s="11" t="s">
        <v>185</v>
      </c>
      <c r="C181" s="49" t="s">
        <v>180</v>
      </c>
      <c r="D181" s="21" t="s">
        <v>49</v>
      </c>
      <c r="E181" s="12">
        <v>43500</v>
      </c>
      <c r="F181" s="13">
        <v>0</v>
      </c>
      <c r="G181" s="14">
        <v>43500</v>
      </c>
      <c r="H181" s="14">
        <v>1248.45</v>
      </c>
      <c r="I181" s="32">
        <v>936.62</v>
      </c>
      <c r="J181" s="12">
        <v>1322.4</v>
      </c>
      <c r="K181" s="12">
        <v>25</v>
      </c>
      <c r="L181" s="12">
        <f t="shared" si="41"/>
        <v>3532.4700000000003</v>
      </c>
      <c r="M181" s="12">
        <f t="shared" si="42"/>
        <v>39967.53</v>
      </c>
    </row>
    <row r="182" spans="1:13" ht="18.75" x14ac:dyDescent="0.3">
      <c r="A182" s="23" t="s">
        <v>162</v>
      </c>
      <c r="B182" s="11"/>
      <c r="C182" s="24">
        <v>5</v>
      </c>
      <c r="D182" s="24"/>
      <c r="E182" s="25">
        <f>SUM(E177:E181)</f>
        <v>217500</v>
      </c>
      <c r="F182" s="26">
        <v>0</v>
      </c>
      <c r="G182" s="25">
        <f t="shared" ref="G182:M182" si="43">SUM(G177:G181)</f>
        <v>217500</v>
      </c>
      <c r="H182" s="25">
        <f t="shared" si="43"/>
        <v>6242.25</v>
      </c>
      <c r="I182" s="28">
        <f t="shared" si="43"/>
        <v>4168.46</v>
      </c>
      <c r="J182" s="25">
        <f t="shared" si="43"/>
        <v>6612</v>
      </c>
      <c r="K182" s="25">
        <f>SUM(K177:K181)</f>
        <v>4961.92</v>
      </c>
      <c r="L182" s="25">
        <f t="shared" si="43"/>
        <v>21984.63</v>
      </c>
      <c r="M182" s="25">
        <f t="shared" si="43"/>
        <v>195515.37</v>
      </c>
    </row>
    <row r="183" spans="1:13" ht="18.75" x14ac:dyDescent="0.3">
      <c r="A183" s="23"/>
      <c r="B183" s="11"/>
      <c r="C183" s="24"/>
      <c r="D183" s="24"/>
      <c r="E183" s="25"/>
      <c r="F183" s="26"/>
      <c r="G183" s="25"/>
      <c r="H183" s="25"/>
      <c r="I183" s="28"/>
      <c r="J183" s="25"/>
      <c r="K183" s="25"/>
      <c r="L183" s="25"/>
      <c r="M183" s="25"/>
    </row>
    <row r="184" spans="1:13" ht="18.75" x14ac:dyDescent="0.3">
      <c r="A184" s="23" t="s">
        <v>186</v>
      </c>
      <c r="B184" s="11"/>
      <c r="C184" s="24"/>
      <c r="D184" s="24"/>
      <c r="E184" s="25"/>
      <c r="F184" s="26"/>
      <c r="G184" s="25"/>
      <c r="H184" s="25"/>
      <c r="I184" s="28"/>
      <c r="J184" s="25"/>
      <c r="K184" s="25"/>
      <c r="L184" s="25"/>
      <c r="M184" s="25"/>
    </row>
    <row r="185" spans="1:13" ht="21" customHeight="1" x14ac:dyDescent="0.3">
      <c r="A185" s="85" t="s">
        <v>187</v>
      </c>
      <c r="B185" s="11" t="s">
        <v>22</v>
      </c>
      <c r="C185" s="49" t="s">
        <v>180</v>
      </c>
      <c r="D185" s="21" t="s">
        <v>49</v>
      </c>
      <c r="E185" s="12">
        <v>43500</v>
      </c>
      <c r="F185" s="22">
        <v>0</v>
      </c>
      <c r="G185" s="12">
        <v>43500</v>
      </c>
      <c r="H185" s="12">
        <v>1248.45</v>
      </c>
      <c r="I185" s="32">
        <v>936.62</v>
      </c>
      <c r="J185" s="12">
        <v>1322.4</v>
      </c>
      <c r="K185" s="12">
        <v>25</v>
      </c>
      <c r="L185" s="12">
        <f>+H185+I185+J185+K185</f>
        <v>3532.4700000000003</v>
      </c>
      <c r="M185" s="12">
        <f>+G185-L185</f>
        <v>39967.53</v>
      </c>
    </row>
    <row r="186" spans="1:13" ht="21" customHeight="1" x14ac:dyDescent="0.3">
      <c r="A186" s="85" t="s">
        <v>188</v>
      </c>
      <c r="B186" s="11" t="s">
        <v>22</v>
      </c>
      <c r="C186" s="49" t="s">
        <v>180</v>
      </c>
      <c r="D186" s="21" t="s">
        <v>41</v>
      </c>
      <c r="E186" s="12">
        <v>43500</v>
      </c>
      <c r="F186" s="22">
        <v>0</v>
      </c>
      <c r="G186" s="12">
        <v>43500</v>
      </c>
      <c r="H186" s="12">
        <v>1248.45</v>
      </c>
      <c r="I186" s="32">
        <v>936.62</v>
      </c>
      <c r="J186" s="12">
        <v>1322.4</v>
      </c>
      <c r="K186" s="12">
        <v>25</v>
      </c>
      <c r="L186" s="12">
        <f>+H186+I186+J186+K186</f>
        <v>3532.4700000000003</v>
      </c>
      <c r="M186" s="12">
        <f>+G186-L186</f>
        <v>39967.53</v>
      </c>
    </row>
    <row r="187" spans="1:13" ht="21" customHeight="1" x14ac:dyDescent="0.3">
      <c r="A187" s="85" t="s">
        <v>189</v>
      </c>
      <c r="B187" s="11" t="s">
        <v>185</v>
      </c>
      <c r="C187" s="49" t="s">
        <v>180</v>
      </c>
      <c r="D187" s="21" t="s">
        <v>49</v>
      </c>
      <c r="E187" s="12">
        <v>43500</v>
      </c>
      <c r="F187" s="22">
        <v>0</v>
      </c>
      <c r="G187" s="12">
        <v>43500</v>
      </c>
      <c r="H187" s="12">
        <v>1248.45</v>
      </c>
      <c r="I187" s="32">
        <v>936.62</v>
      </c>
      <c r="J187" s="12">
        <v>1322.4</v>
      </c>
      <c r="K187" s="12">
        <v>25</v>
      </c>
      <c r="L187" s="12">
        <f>+H187+I187+J187+K187</f>
        <v>3532.4700000000003</v>
      </c>
      <c r="M187" s="12">
        <f>+G187-L187</f>
        <v>39967.53</v>
      </c>
    </row>
    <row r="188" spans="1:13" ht="18.75" x14ac:dyDescent="0.3">
      <c r="A188" s="86" t="s">
        <v>190</v>
      </c>
      <c r="B188" s="11" t="s">
        <v>22</v>
      </c>
      <c r="C188" s="49" t="s">
        <v>180</v>
      </c>
      <c r="D188" s="21" t="s">
        <v>41</v>
      </c>
      <c r="E188" s="12">
        <v>43500</v>
      </c>
      <c r="F188" s="22">
        <v>0</v>
      </c>
      <c r="G188" s="87">
        <v>43500</v>
      </c>
      <c r="H188" s="12">
        <v>1248.45</v>
      </c>
      <c r="I188" s="88">
        <v>936.62</v>
      </c>
      <c r="J188" s="12">
        <v>1322.4</v>
      </c>
      <c r="K188" s="12">
        <v>25</v>
      </c>
      <c r="L188" s="87">
        <v>3532.4700000000003</v>
      </c>
      <c r="M188" s="87">
        <v>39967.53</v>
      </c>
    </row>
    <row r="189" spans="1:13" ht="18.75" x14ac:dyDescent="0.3">
      <c r="A189" s="86" t="s">
        <v>191</v>
      </c>
      <c r="B189" s="11" t="s">
        <v>28</v>
      </c>
      <c r="C189" s="49" t="s">
        <v>180</v>
      </c>
      <c r="D189" s="21" t="s">
        <v>41</v>
      </c>
      <c r="E189" s="12">
        <v>43500</v>
      </c>
      <c r="F189" s="22">
        <v>0</v>
      </c>
      <c r="G189" s="87">
        <v>43500</v>
      </c>
      <c r="H189" s="12">
        <v>1248.45</v>
      </c>
      <c r="I189" s="88">
        <v>936.62</v>
      </c>
      <c r="J189" s="12">
        <v>1322.4</v>
      </c>
      <c r="K189" s="12">
        <v>25</v>
      </c>
      <c r="L189" s="87">
        <v>3532.4700000000003</v>
      </c>
      <c r="M189" s="87">
        <v>39967.53</v>
      </c>
    </row>
    <row r="190" spans="1:13" ht="18.75" x14ac:dyDescent="0.3">
      <c r="A190" s="23" t="s">
        <v>162</v>
      </c>
      <c r="B190" s="11"/>
      <c r="C190" s="24">
        <v>5</v>
      </c>
      <c r="D190" s="24"/>
      <c r="E190" s="25">
        <f>SUM(E185:E189)</f>
        <v>217500</v>
      </c>
      <c r="F190" s="26">
        <v>0</v>
      </c>
      <c r="G190" s="25">
        <f t="shared" ref="G190:M190" si="44">SUM(G185:G189)</f>
        <v>217500</v>
      </c>
      <c r="H190" s="25">
        <f t="shared" si="44"/>
        <v>6242.25</v>
      </c>
      <c r="I190" s="25">
        <f t="shared" si="44"/>
        <v>4683.1000000000004</v>
      </c>
      <c r="J190" s="25">
        <f t="shared" si="44"/>
        <v>6612</v>
      </c>
      <c r="K190" s="25">
        <f>SUM(K185:K189)</f>
        <v>125</v>
      </c>
      <c r="L190" s="25">
        <f t="shared" si="44"/>
        <v>17662.350000000002</v>
      </c>
      <c r="M190" s="25">
        <f t="shared" si="44"/>
        <v>199837.65</v>
      </c>
    </row>
    <row r="191" spans="1:13" ht="18.75" x14ac:dyDescent="0.3">
      <c r="A191" s="23"/>
      <c r="B191" s="11"/>
      <c r="C191" s="24"/>
      <c r="D191" s="24"/>
      <c r="E191" s="25"/>
      <c r="F191" s="26"/>
      <c r="G191" s="25"/>
      <c r="H191" s="25"/>
      <c r="I191" s="28"/>
      <c r="J191" s="25"/>
      <c r="K191" s="25"/>
      <c r="L191" s="25"/>
      <c r="M191" s="25"/>
    </row>
    <row r="192" spans="1:13" ht="18.75" x14ac:dyDescent="0.3">
      <c r="A192" s="23" t="s">
        <v>192</v>
      </c>
      <c r="B192" s="11"/>
      <c r="C192" s="29"/>
      <c r="D192" s="29"/>
      <c r="E192" s="25"/>
      <c r="F192" s="26"/>
      <c r="G192" s="27"/>
      <c r="H192" s="27"/>
      <c r="I192" s="28"/>
      <c r="J192" s="25"/>
      <c r="K192" s="25"/>
      <c r="L192" s="25"/>
      <c r="M192" s="27"/>
    </row>
    <row r="193" spans="1:13" ht="18.75" x14ac:dyDescent="0.3">
      <c r="A193" s="23" t="s">
        <v>193</v>
      </c>
      <c r="B193" s="11"/>
      <c r="C193" s="89"/>
      <c r="D193" s="21"/>
      <c r="E193" s="12"/>
      <c r="F193" s="22"/>
      <c r="G193" s="87"/>
      <c r="H193" s="12"/>
      <c r="I193" s="88"/>
      <c r="J193" s="12"/>
      <c r="K193" s="12"/>
      <c r="L193" s="87"/>
      <c r="M193" s="87"/>
    </row>
    <row r="194" spans="1:13" ht="18.75" x14ac:dyDescent="0.3">
      <c r="A194" s="86" t="s">
        <v>194</v>
      </c>
      <c r="B194" s="11" t="s">
        <v>22</v>
      </c>
      <c r="C194" s="49" t="s">
        <v>195</v>
      </c>
      <c r="D194" s="21" t="s">
        <v>38</v>
      </c>
      <c r="E194" s="12">
        <v>120000</v>
      </c>
      <c r="F194" s="22">
        <v>0</v>
      </c>
      <c r="G194" s="87">
        <v>120000</v>
      </c>
      <c r="H194" s="12">
        <v>3444</v>
      </c>
      <c r="I194" s="87">
        <v>16809.87</v>
      </c>
      <c r="J194" s="12">
        <v>3648</v>
      </c>
      <c r="K194" s="12">
        <v>25</v>
      </c>
      <c r="L194" s="87">
        <f>+H194+I194+J194+K194</f>
        <v>23926.87</v>
      </c>
      <c r="M194" s="87">
        <f t="shared" ref="M194:M200" si="45">+G194-L194</f>
        <v>96073.13</v>
      </c>
    </row>
    <row r="195" spans="1:13" ht="18.75" x14ac:dyDescent="0.3">
      <c r="A195" s="86" t="s">
        <v>196</v>
      </c>
      <c r="B195" s="11" t="s">
        <v>22</v>
      </c>
      <c r="C195" s="49" t="s">
        <v>197</v>
      </c>
      <c r="D195" s="21" t="s">
        <v>198</v>
      </c>
      <c r="E195" s="12">
        <v>80000</v>
      </c>
      <c r="F195" s="22">
        <v>0</v>
      </c>
      <c r="G195" s="87">
        <v>80000</v>
      </c>
      <c r="H195" s="12">
        <v>2296</v>
      </c>
      <c r="I195" s="87">
        <v>7400.87</v>
      </c>
      <c r="J195" s="12">
        <v>2432</v>
      </c>
      <c r="K195" s="12">
        <v>25</v>
      </c>
      <c r="L195" s="87">
        <f>+H195+I195+J195+K195</f>
        <v>12153.869999999999</v>
      </c>
      <c r="M195" s="87">
        <f t="shared" si="45"/>
        <v>67846.13</v>
      </c>
    </row>
    <row r="196" spans="1:13" ht="18.75" x14ac:dyDescent="0.3">
      <c r="A196" s="86" t="s">
        <v>199</v>
      </c>
      <c r="B196" s="11" t="s">
        <v>22</v>
      </c>
      <c r="C196" s="49" t="s">
        <v>172</v>
      </c>
      <c r="D196" s="21" t="s">
        <v>41</v>
      </c>
      <c r="E196" s="12">
        <v>70000</v>
      </c>
      <c r="F196" s="22">
        <v>0</v>
      </c>
      <c r="G196" s="12">
        <v>70000</v>
      </c>
      <c r="H196" s="12">
        <v>2009</v>
      </c>
      <c r="I196" s="87">
        <v>5368.48</v>
      </c>
      <c r="J196" s="12">
        <v>2128</v>
      </c>
      <c r="K196" s="12">
        <v>25</v>
      </c>
      <c r="L196" s="87">
        <f>+H196+I196+J196+K196</f>
        <v>9530.48</v>
      </c>
      <c r="M196" s="87">
        <f t="shared" si="45"/>
        <v>60469.520000000004</v>
      </c>
    </row>
    <row r="197" spans="1:13" ht="18.75" x14ac:dyDescent="0.3">
      <c r="A197" s="86" t="s">
        <v>200</v>
      </c>
      <c r="B197" s="11" t="s">
        <v>28</v>
      </c>
      <c r="C197" s="49" t="s">
        <v>172</v>
      </c>
      <c r="D197" s="21" t="s">
        <v>38</v>
      </c>
      <c r="E197" s="12">
        <v>70000</v>
      </c>
      <c r="F197" s="22">
        <v>0</v>
      </c>
      <c r="G197" s="12">
        <v>70000</v>
      </c>
      <c r="H197" s="12">
        <v>2009</v>
      </c>
      <c r="I197" s="87">
        <v>5025.38</v>
      </c>
      <c r="J197" s="12">
        <v>2128</v>
      </c>
      <c r="K197" s="12">
        <v>1740.46</v>
      </c>
      <c r="L197" s="87">
        <v>10902.84</v>
      </c>
      <c r="M197" s="87">
        <f t="shared" si="45"/>
        <v>59097.16</v>
      </c>
    </row>
    <row r="198" spans="1:13" ht="18.75" x14ac:dyDescent="0.3">
      <c r="A198" s="86" t="s">
        <v>201</v>
      </c>
      <c r="B198" s="11" t="s">
        <v>22</v>
      </c>
      <c r="C198" s="49" t="s">
        <v>202</v>
      </c>
      <c r="D198" s="21" t="s">
        <v>38</v>
      </c>
      <c r="E198" s="12">
        <v>80000</v>
      </c>
      <c r="F198" s="22">
        <v>0</v>
      </c>
      <c r="G198" s="12">
        <v>80000</v>
      </c>
      <c r="H198" s="12">
        <v>2296</v>
      </c>
      <c r="I198" s="87">
        <v>6972</v>
      </c>
      <c r="J198" s="12">
        <v>2432</v>
      </c>
      <c r="K198" s="12">
        <v>1740.46</v>
      </c>
      <c r="L198" s="87">
        <f>+H198+I198+J198+K198</f>
        <v>13440.46</v>
      </c>
      <c r="M198" s="87">
        <f t="shared" si="45"/>
        <v>66559.540000000008</v>
      </c>
    </row>
    <row r="199" spans="1:13" ht="18.75" x14ac:dyDescent="0.3">
      <c r="A199" s="90" t="s">
        <v>203</v>
      </c>
      <c r="B199" s="91" t="s">
        <v>28</v>
      </c>
      <c r="C199" s="92" t="s">
        <v>204</v>
      </c>
      <c r="D199" s="49" t="s">
        <v>38</v>
      </c>
      <c r="E199" s="12">
        <v>55000</v>
      </c>
      <c r="F199" s="22">
        <v>0</v>
      </c>
      <c r="G199" s="87">
        <v>55000</v>
      </c>
      <c r="H199" s="17">
        <v>1578.5</v>
      </c>
      <c r="I199" s="93">
        <v>2559.6799999999998</v>
      </c>
      <c r="J199" s="12">
        <v>1672</v>
      </c>
      <c r="K199" s="17">
        <v>2097.1999999999998</v>
      </c>
      <c r="L199" s="87">
        <f>+H199+I199+J199+K199</f>
        <v>7907.38</v>
      </c>
      <c r="M199" s="87">
        <f t="shared" si="45"/>
        <v>47092.62</v>
      </c>
    </row>
    <row r="200" spans="1:13" ht="18.75" x14ac:dyDescent="0.3">
      <c r="A200" s="16" t="s">
        <v>205</v>
      </c>
      <c r="B200" s="31" t="s">
        <v>28</v>
      </c>
      <c r="C200" s="21" t="s">
        <v>206</v>
      </c>
      <c r="D200" s="21" t="s">
        <v>41</v>
      </c>
      <c r="E200" s="12">
        <v>43500</v>
      </c>
      <c r="F200" s="22">
        <v>0</v>
      </c>
      <c r="G200" s="12">
        <v>43500</v>
      </c>
      <c r="H200" s="12">
        <v>1248.45</v>
      </c>
      <c r="I200" s="32">
        <v>936.62</v>
      </c>
      <c r="J200" s="12">
        <v>1322.4</v>
      </c>
      <c r="K200" s="12">
        <v>25</v>
      </c>
      <c r="L200" s="12">
        <f>+H200+I200+J200+K200</f>
        <v>3532.4700000000003</v>
      </c>
      <c r="M200" s="14">
        <f t="shared" si="45"/>
        <v>39967.53</v>
      </c>
    </row>
    <row r="201" spans="1:13" ht="18.75" x14ac:dyDescent="0.3">
      <c r="A201" s="86" t="s">
        <v>207</v>
      </c>
      <c r="B201" s="11" t="s">
        <v>22</v>
      </c>
      <c r="C201" s="49" t="s">
        <v>180</v>
      </c>
      <c r="D201" s="21" t="s">
        <v>41</v>
      </c>
      <c r="E201" s="12">
        <v>43500</v>
      </c>
      <c r="F201" s="22">
        <v>0</v>
      </c>
      <c r="G201" s="87">
        <v>43500</v>
      </c>
      <c r="H201" s="12">
        <v>1248.45</v>
      </c>
      <c r="I201" s="88">
        <v>936.62</v>
      </c>
      <c r="J201" s="12">
        <v>1322.4</v>
      </c>
      <c r="K201" s="12">
        <v>25</v>
      </c>
      <c r="L201" s="87">
        <v>3532.4700000000003</v>
      </c>
      <c r="M201" s="87">
        <v>39967.53</v>
      </c>
    </row>
    <row r="202" spans="1:13" ht="18.75" x14ac:dyDescent="0.3">
      <c r="A202" s="86" t="s">
        <v>208</v>
      </c>
      <c r="B202" s="11" t="s">
        <v>22</v>
      </c>
      <c r="C202" s="49" t="s">
        <v>209</v>
      </c>
      <c r="D202" s="21" t="s">
        <v>49</v>
      </c>
      <c r="E202" s="12">
        <v>43500</v>
      </c>
      <c r="F202" s="22">
        <v>0</v>
      </c>
      <c r="G202" s="87">
        <v>43500</v>
      </c>
      <c r="H202" s="12">
        <v>1248.45</v>
      </c>
      <c r="I202" s="88">
        <v>936.62</v>
      </c>
      <c r="J202" s="12">
        <v>1322.4</v>
      </c>
      <c r="K202" s="12">
        <v>25</v>
      </c>
      <c r="L202" s="87">
        <f>+H202+I202+J202+K202</f>
        <v>3532.4700000000003</v>
      </c>
      <c r="M202" s="87">
        <f t="shared" ref="M202:M207" si="46">+G202-L202</f>
        <v>39967.53</v>
      </c>
    </row>
    <row r="203" spans="1:13" ht="18.75" x14ac:dyDescent="0.3">
      <c r="A203" s="86" t="s">
        <v>210</v>
      </c>
      <c r="B203" s="11" t="s">
        <v>28</v>
      </c>
      <c r="C203" s="49" t="s">
        <v>98</v>
      </c>
      <c r="D203" s="21" t="s">
        <v>33</v>
      </c>
      <c r="E203" s="12">
        <v>25000</v>
      </c>
      <c r="F203" s="22">
        <v>0</v>
      </c>
      <c r="G203" s="87">
        <v>25000</v>
      </c>
      <c r="H203" s="12">
        <v>717.5</v>
      </c>
      <c r="I203" s="94">
        <v>0</v>
      </c>
      <c r="J203" s="12">
        <v>760</v>
      </c>
      <c r="K203" s="12">
        <v>25</v>
      </c>
      <c r="L203" s="87">
        <f>+H203+I203+J203+K203</f>
        <v>1502.5</v>
      </c>
      <c r="M203" s="87">
        <f t="shared" si="46"/>
        <v>23497.5</v>
      </c>
    </row>
    <row r="204" spans="1:13" ht="18.75" x14ac:dyDescent="0.3">
      <c r="A204" s="86" t="s">
        <v>211</v>
      </c>
      <c r="B204" s="11" t="s">
        <v>136</v>
      </c>
      <c r="C204" s="49" t="s">
        <v>98</v>
      </c>
      <c r="D204" s="21" t="s">
        <v>33</v>
      </c>
      <c r="E204" s="12">
        <v>25000</v>
      </c>
      <c r="F204" s="22">
        <v>0</v>
      </c>
      <c r="G204" s="87">
        <v>25000</v>
      </c>
      <c r="H204" s="12">
        <v>717.5</v>
      </c>
      <c r="I204" s="88">
        <v>0</v>
      </c>
      <c r="J204" s="12">
        <v>760</v>
      </c>
      <c r="K204" s="12">
        <v>25</v>
      </c>
      <c r="L204" s="87">
        <f>+H204+I204+J204+K204</f>
        <v>1502.5</v>
      </c>
      <c r="M204" s="87">
        <f t="shared" si="46"/>
        <v>23497.5</v>
      </c>
    </row>
    <row r="205" spans="1:13" ht="18.75" x14ac:dyDescent="0.3">
      <c r="A205" s="49" t="s">
        <v>212</v>
      </c>
      <c r="B205" s="11" t="s">
        <v>22</v>
      </c>
      <c r="C205" s="89" t="s">
        <v>32</v>
      </c>
      <c r="D205" s="21" t="s">
        <v>33</v>
      </c>
      <c r="E205" s="95">
        <v>30000</v>
      </c>
      <c r="F205" s="96">
        <v>0</v>
      </c>
      <c r="G205" s="87">
        <v>30000</v>
      </c>
      <c r="H205" s="12">
        <v>861</v>
      </c>
      <c r="I205" s="88">
        <v>0</v>
      </c>
      <c r="J205" s="12">
        <v>912</v>
      </c>
      <c r="K205" s="12">
        <v>25</v>
      </c>
      <c r="L205" s="87">
        <f>+H205+I205+J205+K205</f>
        <v>1798</v>
      </c>
      <c r="M205" s="87">
        <f t="shared" si="46"/>
        <v>28202</v>
      </c>
    </row>
    <row r="206" spans="1:13" ht="18.75" x14ac:dyDescent="0.3">
      <c r="A206" s="86" t="s">
        <v>213</v>
      </c>
      <c r="B206" s="11" t="s">
        <v>22</v>
      </c>
      <c r="C206" s="89" t="s">
        <v>32</v>
      </c>
      <c r="D206" s="21" t="s">
        <v>33</v>
      </c>
      <c r="E206" s="12">
        <v>30000</v>
      </c>
      <c r="F206" s="22">
        <v>0</v>
      </c>
      <c r="G206" s="87">
        <v>30000</v>
      </c>
      <c r="H206" s="12">
        <v>861</v>
      </c>
      <c r="I206" s="88">
        <v>0</v>
      </c>
      <c r="J206" s="12">
        <v>912</v>
      </c>
      <c r="K206" s="12">
        <v>25</v>
      </c>
      <c r="L206" s="87">
        <f>+H206+I206+J206+K206</f>
        <v>1798</v>
      </c>
      <c r="M206" s="87">
        <f t="shared" si="46"/>
        <v>28202</v>
      </c>
    </row>
    <row r="207" spans="1:13" ht="18.75" x14ac:dyDescent="0.3">
      <c r="A207" s="86" t="s">
        <v>214</v>
      </c>
      <c r="B207" s="11" t="s">
        <v>22</v>
      </c>
      <c r="C207" s="89" t="s">
        <v>32</v>
      </c>
      <c r="D207" s="21" t="s">
        <v>33</v>
      </c>
      <c r="E207" s="12">
        <v>30000</v>
      </c>
      <c r="F207" s="22">
        <v>0</v>
      </c>
      <c r="G207" s="87">
        <v>30000</v>
      </c>
      <c r="H207" s="12">
        <v>861</v>
      </c>
      <c r="I207" s="88">
        <v>0</v>
      </c>
      <c r="J207" s="12">
        <v>912</v>
      </c>
      <c r="K207" s="12">
        <v>1740.46</v>
      </c>
      <c r="L207" s="87">
        <v>3513.46</v>
      </c>
      <c r="M207" s="87">
        <f t="shared" si="46"/>
        <v>26486.54</v>
      </c>
    </row>
    <row r="208" spans="1:13" ht="18.75" x14ac:dyDescent="0.3">
      <c r="A208" s="10" t="s">
        <v>162</v>
      </c>
      <c r="B208" s="97"/>
      <c r="C208" s="24">
        <v>14</v>
      </c>
      <c r="D208" s="24"/>
      <c r="E208" s="25">
        <f>SUM(E194:E207)</f>
        <v>745500</v>
      </c>
      <c r="F208" s="26">
        <v>0</v>
      </c>
      <c r="G208" s="25">
        <f t="shared" ref="G208:M208" si="47">SUM(G194:G207)</f>
        <v>745500</v>
      </c>
      <c r="H208" s="25">
        <f t="shared" si="47"/>
        <v>21395.850000000002</v>
      </c>
      <c r="I208" s="25">
        <f t="shared" si="47"/>
        <v>46946.140000000007</v>
      </c>
      <c r="J208" s="25">
        <f t="shared" si="47"/>
        <v>22663.200000000001</v>
      </c>
      <c r="K208" s="25">
        <f>SUM(K194:K207)</f>
        <v>7568.58</v>
      </c>
      <c r="L208" s="25">
        <f t="shared" si="47"/>
        <v>98573.77</v>
      </c>
      <c r="M208" s="25">
        <f t="shared" si="47"/>
        <v>646926.23000000021</v>
      </c>
    </row>
    <row r="209" spans="1:13" ht="18.75" x14ac:dyDescent="0.3">
      <c r="A209" s="10"/>
      <c r="B209" s="97"/>
      <c r="C209" s="24"/>
      <c r="D209" s="24"/>
      <c r="E209" s="25"/>
      <c r="G209" s="25"/>
      <c r="H209" s="25"/>
      <c r="I209" s="28"/>
      <c r="J209" s="25"/>
      <c r="K209" s="25"/>
      <c r="L209" s="25"/>
      <c r="M209" s="25"/>
    </row>
    <row r="210" spans="1:13" ht="18.75" x14ac:dyDescent="0.3">
      <c r="A210" s="23" t="s">
        <v>215</v>
      </c>
      <c r="B210" s="11"/>
      <c r="C210" s="29"/>
      <c r="D210" s="29"/>
      <c r="E210" s="25"/>
      <c r="F210" s="26"/>
      <c r="G210" s="27"/>
      <c r="H210" s="27"/>
      <c r="I210" s="28"/>
      <c r="J210" s="25"/>
      <c r="K210" s="25"/>
      <c r="L210" s="25"/>
      <c r="M210" s="27"/>
    </row>
    <row r="211" spans="1:13" ht="18.75" x14ac:dyDescent="0.3">
      <c r="A211" s="86" t="s">
        <v>216</v>
      </c>
      <c r="B211" s="11" t="s">
        <v>22</v>
      </c>
      <c r="C211" s="49" t="s">
        <v>217</v>
      </c>
      <c r="D211" s="21" t="s">
        <v>38</v>
      </c>
      <c r="E211" s="12">
        <v>120000</v>
      </c>
      <c r="F211" s="22">
        <v>0</v>
      </c>
      <c r="G211" s="87">
        <v>120000</v>
      </c>
      <c r="H211" s="12">
        <v>3444</v>
      </c>
      <c r="I211" s="98">
        <v>16809.87</v>
      </c>
      <c r="J211" s="12">
        <v>3648</v>
      </c>
      <c r="K211" s="12">
        <v>25</v>
      </c>
      <c r="L211" s="87">
        <f>+H211+I211+J211+K211</f>
        <v>23926.87</v>
      </c>
      <c r="M211" s="99">
        <f>+G211-L211</f>
        <v>96073.13</v>
      </c>
    </row>
    <row r="212" spans="1:13" ht="18.75" x14ac:dyDescent="0.3">
      <c r="A212" s="86" t="s">
        <v>218</v>
      </c>
      <c r="B212" s="11" t="s">
        <v>28</v>
      </c>
      <c r="C212" s="49" t="s">
        <v>172</v>
      </c>
      <c r="D212" s="21" t="s">
        <v>38</v>
      </c>
      <c r="E212" s="12">
        <v>80000</v>
      </c>
      <c r="F212" s="22">
        <v>0</v>
      </c>
      <c r="G212" s="12">
        <v>80000</v>
      </c>
      <c r="H212" s="12">
        <v>2296</v>
      </c>
      <c r="I212" s="98">
        <v>6564.09</v>
      </c>
      <c r="J212" s="12">
        <v>2432</v>
      </c>
      <c r="K212" s="12">
        <v>4158.92</v>
      </c>
      <c r="L212" s="87">
        <f>+H212+I212+J212+K212</f>
        <v>15451.01</v>
      </c>
      <c r="M212" s="99">
        <f>+G212-L212</f>
        <v>64548.99</v>
      </c>
    </row>
    <row r="213" spans="1:13" ht="18.75" x14ac:dyDescent="0.3">
      <c r="A213" s="86" t="s">
        <v>219</v>
      </c>
      <c r="B213" s="11" t="s">
        <v>28</v>
      </c>
      <c r="C213" s="49" t="s">
        <v>40</v>
      </c>
      <c r="D213" s="21" t="s">
        <v>41</v>
      </c>
      <c r="E213" s="12">
        <v>37500</v>
      </c>
      <c r="F213" s="22">
        <v>0</v>
      </c>
      <c r="G213" s="87">
        <v>37500</v>
      </c>
      <c r="H213" s="12">
        <v>1076.25</v>
      </c>
      <c r="I213" s="88">
        <v>89.81</v>
      </c>
      <c r="J213" s="12">
        <v>1140</v>
      </c>
      <c r="K213" s="12">
        <v>25</v>
      </c>
      <c r="L213" s="87">
        <f>+H213+I213+J213+K213</f>
        <v>2331.06</v>
      </c>
      <c r="M213" s="87">
        <f>+G213-L213</f>
        <v>35168.94</v>
      </c>
    </row>
    <row r="214" spans="1:13" ht="18.75" x14ac:dyDescent="0.3">
      <c r="A214" s="86" t="s">
        <v>220</v>
      </c>
      <c r="B214" s="11" t="s">
        <v>221</v>
      </c>
      <c r="C214" s="49" t="s">
        <v>180</v>
      </c>
      <c r="D214" s="21" t="s">
        <v>41</v>
      </c>
      <c r="E214" s="12">
        <v>43500</v>
      </c>
      <c r="F214" s="22">
        <v>0</v>
      </c>
      <c r="G214" s="87">
        <v>43500</v>
      </c>
      <c r="H214" s="12">
        <v>1248.45</v>
      </c>
      <c r="I214" s="88">
        <v>936.62</v>
      </c>
      <c r="J214" s="12">
        <v>1322.4</v>
      </c>
      <c r="K214" s="12">
        <v>25</v>
      </c>
      <c r="L214" s="87">
        <f>+H214+I214+J214+K214</f>
        <v>3532.4700000000003</v>
      </c>
      <c r="M214" s="87">
        <f>+G214-L214</f>
        <v>39967.53</v>
      </c>
    </row>
    <row r="215" spans="1:13" ht="18.75" x14ac:dyDescent="0.3">
      <c r="A215" s="86" t="s">
        <v>222</v>
      </c>
      <c r="B215" s="11" t="s">
        <v>22</v>
      </c>
      <c r="C215" s="49" t="s">
        <v>180</v>
      </c>
      <c r="D215" s="21" t="s">
        <v>41</v>
      </c>
      <c r="E215" s="12">
        <v>43500</v>
      </c>
      <c r="F215" s="22">
        <v>0</v>
      </c>
      <c r="G215" s="87">
        <v>43500</v>
      </c>
      <c r="H215" s="12">
        <v>1248.45</v>
      </c>
      <c r="I215" s="94">
        <v>936.62</v>
      </c>
      <c r="J215" s="12">
        <v>1322.4</v>
      </c>
      <c r="K215" s="12">
        <v>25</v>
      </c>
      <c r="L215" s="87">
        <v>3532.4700000000003</v>
      </c>
      <c r="M215" s="87">
        <v>39967.53</v>
      </c>
    </row>
    <row r="216" spans="1:13" ht="18.75" x14ac:dyDescent="0.3">
      <c r="A216" s="86" t="s">
        <v>223</v>
      </c>
      <c r="B216" s="11" t="s">
        <v>28</v>
      </c>
      <c r="C216" s="49" t="s">
        <v>98</v>
      </c>
      <c r="D216" s="21" t="s">
        <v>33</v>
      </c>
      <c r="E216" s="12">
        <v>25000</v>
      </c>
      <c r="F216" s="22">
        <v>0</v>
      </c>
      <c r="G216" s="87">
        <v>25000</v>
      </c>
      <c r="H216" s="12">
        <v>717.5</v>
      </c>
      <c r="I216" s="88">
        <v>0</v>
      </c>
      <c r="J216" s="12">
        <v>760</v>
      </c>
      <c r="K216" s="12">
        <v>25</v>
      </c>
      <c r="L216" s="87">
        <f>+H216+I216+J216+K216</f>
        <v>1502.5</v>
      </c>
      <c r="M216" s="87">
        <f>+G216-L216</f>
        <v>23497.5</v>
      </c>
    </row>
    <row r="217" spans="1:13" ht="18.75" x14ac:dyDescent="0.3">
      <c r="A217" s="86" t="s">
        <v>224</v>
      </c>
      <c r="B217" s="11" t="s">
        <v>22</v>
      </c>
      <c r="C217" s="89" t="s">
        <v>32</v>
      </c>
      <c r="D217" s="21" t="s">
        <v>33</v>
      </c>
      <c r="E217" s="12">
        <v>30000</v>
      </c>
      <c r="F217" s="22">
        <v>0</v>
      </c>
      <c r="G217" s="87">
        <v>30000</v>
      </c>
      <c r="H217" s="12">
        <v>861</v>
      </c>
      <c r="I217" s="88">
        <v>0</v>
      </c>
      <c r="J217" s="12">
        <v>912</v>
      </c>
      <c r="K217" s="12">
        <v>2134</v>
      </c>
      <c r="L217" s="87">
        <f>+H217+I217+J217+K217</f>
        <v>3907</v>
      </c>
      <c r="M217" s="87">
        <f>+G217-L217</f>
        <v>26093</v>
      </c>
    </row>
    <row r="218" spans="1:13" ht="17.25" customHeight="1" x14ac:dyDescent="0.3">
      <c r="A218" s="86" t="s">
        <v>225</v>
      </c>
      <c r="B218" s="11" t="s">
        <v>22</v>
      </c>
      <c r="C218" s="89" t="s">
        <v>32</v>
      </c>
      <c r="D218" s="21" t="s">
        <v>33</v>
      </c>
      <c r="E218" s="12">
        <v>30000</v>
      </c>
      <c r="F218" s="22">
        <v>0</v>
      </c>
      <c r="G218" s="87">
        <v>30000</v>
      </c>
      <c r="H218" s="12">
        <v>861</v>
      </c>
      <c r="I218" s="88">
        <v>0</v>
      </c>
      <c r="J218" s="12">
        <v>912</v>
      </c>
      <c r="K218" s="12">
        <v>25</v>
      </c>
      <c r="L218" s="87">
        <f>+H218+I218+J218+K218</f>
        <v>1798</v>
      </c>
      <c r="M218" s="87">
        <f>+G218-L218</f>
        <v>28202</v>
      </c>
    </row>
    <row r="219" spans="1:13" ht="18.75" x14ac:dyDescent="0.3">
      <c r="A219" s="86" t="s">
        <v>226</v>
      </c>
      <c r="B219" s="11" t="s">
        <v>22</v>
      </c>
      <c r="C219" s="89" t="s">
        <v>32</v>
      </c>
      <c r="D219" s="21" t="s">
        <v>33</v>
      </c>
      <c r="E219" s="12">
        <v>30000</v>
      </c>
      <c r="F219" s="22">
        <v>0</v>
      </c>
      <c r="G219" s="87">
        <v>30000</v>
      </c>
      <c r="H219" s="12">
        <v>861</v>
      </c>
      <c r="I219" s="88">
        <v>0</v>
      </c>
      <c r="J219" s="12">
        <v>912</v>
      </c>
      <c r="K219" s="12">
        <v>25</v>
      </c>
      <c r="L219" s="87">
        <v>1798</v>
      </c>
      <c r="M219" s="87">
        <f>+G219-L219</f>
        <v>28202</v>
      </c>
    </row>
    <row r="220" spans="1:13" ht="18.75" x14ac:dyDescent="0.3">
      <c r="A220" s="23" t="s">
        <v>162</v>
      </c>
      <c r="B220" s="11"/>
      <c r="C220" s="24">
        <v>9</v>
      </c>
      <c r="D220" s="21"/>
      <c r="E220" s="25">
        <f>SUM(E211:E219)</f>
        <v>439500</v>
      </c>
      <c r="F220" s="26">
        <v>0</v>
      </c>
      <c r="G220" s="25">
        <f>SUM(G211:G219)</f>
        <v>439500</v>
      </c>
      <c r="H220" s="25">
        <f t="shared" ref="H220:M220" si="48">SUM(H211:H219)</f>
        <v>12613.65</v>
      </c>
      <c r="I220" s="25">
        <f t="shared" si="48"/>
        <v>25337.01</v>
      </c>
      <c r="J220" s="25">
        <f t="shared" si="48"/>
        <v>13360.8</v>
      </c>
      <c r="K220" s="25">
        <f>SUM(K211:K219)</f>
        <v>6467.92</v>
      </c>
      <c r="L220" s="25">
        <f t="shared" si="48"/>
        <v>57779.38</v>
      </c>
      <c r="M220" s="25">
        <f t="shared" si="48"/>
        <v>381720.62</v>
      </c>
    </row>
    <row r="221" spans="1:13" ht="18.75" x14ac:dyDescent="0.3">
      <c r="A221" s="23"/>
      <c r="B221" s="11"/>
      <c r="C221" s="24"/>
      <c r="D221" s="21"/>
      <c r="F221" s="22"/>
      <c r="G221" s="87"/>
      <c r="H221" s="12"/>
      <c r="I221" s="88"/>
      <c r="J221" s="12"/>
      <c r="K221" s="12"/>
      <c r="L221" s="87"/>
      <c r="M221" s="87"/>
    </row>
    <row r="222" spans="1:13" ht="18.75" x14ac:dyDescent="0.3">
      <c r="A222" s="23" t="s">
        <v>227</v>
      </c>
      <c r="B222" s="11"/>
      <c r="C222" s="89"/>
      <c r="D222" s="21"/>
      <c r="E222" s="12"/>
      <c r="F222" s="22"/>
      <c r="G222" s="87"/>
      <c r="H222" s="12"/>
      <c r="I222" s="88"/>
      <c r="J222" s="12"/>
      <c r="K222" s="12"/>
      <c r="L222" s="87"/>
      <c r="M222" s="87"/>
    </row>
    <row r="223" spans="1:13" ht="18.75" x14ac:dyDescent="0.3">
      <c r="A223" s="86" t="s">
        <v>228</v>
      </c>
      <c r="B223" s="11" t="s">
        <v>28</v>
      </c>
      <c r="C223" s="49" t="s">
        <v>40</v>
      </c>
      <c r="D223" s="21" t="s">
        <v>41</v>
      </c>
      <c r="E223" s="12">
        <v>37500</v>
      </c>
      <c r="F223" s="22">
        <v>0</v>
      </c>
      <c r="G223" s="87">
        <v>37500</v>
      </c>
      <c r="H223" s="12">
        <v>1076.25</v>
      </c>
      <c r="I223" s="88">
        <v>89.81</v>
      </c>
      <c r="J223" s="12">
        <v>1140</v>
      </c>
      <c r="K223" s="12">
        <v>25</v>
      </c>
      <c r="L223" s="87">
        <f>+H223+I223+J223+K223</f>
        <v>2331.06</v>
      </c>
      <c r="M223" s="87">
        <f>+G223-L223</f>
        <v>35168.94</v>
      </c>
    </row>
    <row r="224" spans="1:13" ht="18.75" x14ac:dyDescent="0.3">
      <c r="A224" s="86" t="s">
        <v>229</v>
      </c>
      <c r="B224" s="11" t="s">
        <v>22</v>
      </c>
      <c r="C224" s="49" t="s">
        <v>180</v>
      </c>
      <c r="D224" s="21" t="s">
        <v>41</v>
      </c>
      <c r="E224" s="12">
        <v>43500</v>
      </c>
      <c r="F224" s="22">
        <v>0</v>
      </c>
      <c r="G224" s="87">
        <v>43500</v>
      </c>
      <c r="H224" s="12">
        <v>1248.45</v>
      </c>
      <c r="I224" s="88">
        <v>936.62</v>
      </c>
      <c r="J224" s="12">
        <v>1322.4</v>
      </c>
      <c r="K224" s="12">
        <v>25</v>
      </c>
      <c r="L224" s="87">
        <f>+H224+I224+J224+K224</f>
        <v>3532.4700000000003</v>
      </c>
      <c r="M224" s="87">
        <f>+G224-L224</f>
        <v>39967.53</v>
      </c>
    </row>
    <row r="225" spans="1:13" ht="18.75" x14ac:dyDescent="0.3">
      <c r="A225" s="86" t="s">
        <v>230</v>
      </c>
      <c r="B225" s="11" t="s">
        <v>22</v>
      </c>
      <c r="C225" s="49" t="s">
        <v>180</v>
      </c>
      <c r="D225" s="21" t="s">
        <v>41</v>
      </c>
      <c r="E225" s="12">
        <v>43500</v>
      </c>
      <c r="F225" s="22">
        <v>0</v>
      </c>
      <c r="G225" s="87">
        <v>43500</v>
      </c>
      <c r="H225" s="12">
        <v>1248.45</v>
      </c>
      <c r="I225" s="88">
        <v>936.62</v>
      </c>
      <c r="J225" s="12">
        <v>1322.4</v>
      </c>
      <c r="K225" s="12">
        <v>25</v>
      </c>
      <c r="L225" s="87">
        <v>3532.4700000000003</v>
      </c>
      <c r="M225" s="87">
        <v>39967.53</v>
      </c>
    </row>
    <row r="226" spans="1:13" ht="18.75" x14ac:dyDescent="0.3">
      <c r="A226" s="86" t="s">
        <v>231</v>
      </c>
      <c r="B226" s="97" t="s">
        <v>28</v>
      </c>
      <c r="C226" s="49" t="s">
        <v>98</v>
      </c>
      <c r="D226" s="21" t="s">
        <v>33</v>
      </c>
      <c r="E226" s="12">
        <v>25000</v>
      </c>
      <c r="F226" s="22">
        <v>0</v>
      </c>
      <c r="G226" s="87">
        <v>25000</v>
      </c>
      <c r="H226" s="12">
        <v>717.5</v>
      </c>
      <c r="I226" s="88">
        <v>0</v>
      </c>
      <c r="J226" s="12">
        <v>760</v>
      </c>
      <c r="K226" s="12">
        <v>25</v>
      </c>
      <c r="L226" s="87">
        <f>+H226+I226+J226+K226</f>
        <v>1502.5</v>
      </c>
      <c r="M226" s="87">
        <f>+G226-L226</f>
        <v>23497.5</v>
      </c>
    </row>
    <row r="227" spans="1:13" ht="18.75" x14ac:dyDescent="0.3">
      <c r="A227" s="86" t="s">
        <v>232</v>
      </c>
      <c r="B227" s="11" t="s">
        <v>22</v>
      </c>
      <c r="C227" s="89" t="s">
        <v>32</v>
      </c>
      <c r="D227" s="21" t="s">
        <v>33</v>
      </c>
      <c r="E227" s="12">
        <v>30000</v>
      </c>
      <c r="F227" s="22">
        <v>0</v>
      </c>
      <c r="G227" s="87">
        <v>30000</v>
      </c>
      <c r="H227" s="12">
        <v>861</v>
      </c>
      <c r="I227" s="88">
        <v>0</v>
      </c>
      <c r="J227" s="12">
        <v>912</v>
      </c>
      <c r="K227" s="12">
        <v>25</v>
      </c>
      <c r="L227" s="87">
        <f>+H227+I227+J227+K227</f>
        <v>1798</v>
      </c>
      <c r="M227" s="87">
        <f>+G227-L227</f>
        <v>28202</v>
      </c>
    </row>
    <row r="228" spans="1:13" ht="18.75" x14ac:dyDescent="0.3">
      <c r="A228" s="86" t="s">
        <v>233</v>
      </c>
      <c r="B228" s="11" t="s">
        <v>22</v>
      </c>
      <c r="C228" s="89" t="s">
        <v>32</v>
      </c>
      <c r="D228" s="21" t="s">
        <v>33</v>
      </c>
      <c r="E228" s="12">
        <v>30000</v>
      </c>
      <c r="F228" s="22">
        <v>0</v>
      </c>
      <c r="G228" s="87">
        <v>30000</v>
      </c>
      <c r="H228" s="12">
        <v>861</v>
      </c>
      <c r="I228" s="88">
        <v>0</v>
      </c>
      <c r="J228" s="12">
        <v>912</v>
      </c>
      <c r="K228" s="12">
        <v>25</v>
      </c>
      <c r="L228" s="87">
        <v>1798</v>
      </c>
      <c r="M228" s="87">
        <f>+G228-L228</f>
        <v>28202</v>
      </c>
    </row>
    <row r="229" spans="1:13" ht="18.75" x14ac:dyDescent="0.3">
      <c r="A229" s="86" t="s">
        <v>234</v>
      </c>
      <c r="B229" s="11" t="s">
        <v>22</v>
      </c>
      <c r="C229" s="89" t="s">
        <v>32</v>
      </c>
      <c r="D229" s="21" t="s">
        <v>33</v>
      </c>
      <c r="E229" s="12">
        <v>30000</v>
      </c>
      <c r="F229" s="22">
        <v>0</v>
      </c>
      <c r="G229" s="87">
        <v>30000</v>
      </c>
      <c r="H229" s="12">
        <v>861</v>
      </c>
      <c r="I229" s="88">
        <v>0</v>
      </c>
      <c r="J229" s="12">
        <v>912</v>
      </c>
      <c r="K229" s="12">
        <v>25</v>
      </c>
      <c r="L229" s="87">
        <v>1798</v>
      </c>
      <c r="M229" s="87">
        <f>+G229-L229</f>
        <v>28202</v>
      </c>
    </row>
    <row r="230" spans="1:13" ht="18.75" x14ac:dyDescent="0.3">
      <c r="A230" s="23" t="s">
        <v>162</v>
      </c>
      <c r="B230" s="11"/>
      <c r="C230" s="24">
        <v>7</v>
      </c>
      <c r="D230" s="21"/>
      <c r="E230" s="25">
        <f>SUM(E223:E229)</f>
        <v>239500</v>
      </c>
      <c r="F230" s="26">
        <v>0</v>
      </c>
      <c r="G230" s="25">
        <f t="shared" ref="G230:M230" si="49">SUM(G223:G229)</f>
        <v>239500</v>
      </c>
      <c r="H230" s="25">
        <f t="shared" si="49"/>
        <v>6873.65</v>
      </c>
      <c r="I230" s="25">
        <f t="shared" si="49"/>
        <v>1963.0500000000002</v>
      </c>
      <c r="J230" s="25">
        <f t="shared" si="49"/>
        <v>7280.8</v>
      </c>
      <c r="K230" s="25">
        <f>SUM(K223:K229)</f>
        <v>175</v>
      </c>
      <c r="L230" s="25">
        <f t="shared" si="49"/>
        <v>16292.5</v>
      </c>
      <c r="M230" s="25">
        <f t="shared" si="49"/>
        <v>223207.5</v>
      </c>
    </row>
    <row r="231" spans="1:13" ht="18.75" x14ac:dyDescent="0.3">
      <c r="A231" s="23"/>
      <c r="B231" s="11"/>
      <c r="C231" s="24"/>
      <c r="D231" s="21"/>
      <c r="E231" s="12"/>
      <c r="F231" s="22"/>
      <c r="G231" s="87"/>
      <c r="H231" s="12"/>
      <c r="I231" s="88"/>
      <c r="J231" s="12"/>
      <c r="K231" s="12"/>
      <c r="L231" s="87"/>
      <c r="M231" s="87"/>
    </row>
    <row r="232" spans="1:13" ht="18.75" x14ac:dyDescent="0.3">
      <c r="A232" s="23" t="s">
        <v>235</v>
      </c>
      <c r="B232" s="11"/>
      <c r="C232" s="89"/>
      <c r="D232" s="21"/>
      <c r="E232" s="12"/>
      <c r="F232" s="22"/>
      <c r="G232" s="87"/>
      <c r="H232" s="12"/>
      <c r="I232" s="88"/>
      <c r="J232" s="12"/>
      <c r="K232" s="12"/>
      <c r="L232" s="87"/>
      <c r="M232" s="87"/>
    </row>
    <row r="233" spans="1:13" ht="18.75" x14ac:dyDescent="0.3">
      <c r="A233" s="86" t="s">
        <v>236</v>
      </c>
      <c r="B233" s="11" t="s">
        <v>28</v>
      </c>
      <c r="C233" s="49" t="s">
        <v>206</v>
      </c>
      <c r="D233" s="21" t="s">
        <v>41</v>
      </c>
      <c r="E233" s="12">
        <v>37500</v>
      </c>
      <c r="F233" s="22">
        <v>0</v>
      </c>
      <c r="G233" s="87">
        <v>37500</v>
      </c>
      <c r="H233" s="12">
        <v>1076.25</v>
      </c>
      <c r="I233" s="88">
        <v>89.81</v>
      </c>
      <c r="J233" s="12">
        <v>1140</v>
      </c>
      <c r="K233" s="12">
        <v>25</v>
      </c>
      <c r="L233" s="87">
        <f>+H233+I233+J233+K233</f>
        <v>2331.06</v>
      </c>
      <c r="M233" s="87">
        <f t="shared" ref="M233:M238" si="50">+G233-L233</f>
        <v>35168.94</v>
      </c>
    </row>
    <row r="234" spans="1:13" ht="18.75" x14ac:dyDescent="0.3">
      <c r="A234" s="86" t="s">
        <v>237</v>
      </c>
      <c r="B234" s="11" t="s">
        <v>28</v>
      </c>
      <c r="C234" s="49" t="s">
        <v>40</v>
      </c>
      <c r="D234" s="21" t="s">
        <v>41</v>
      </c>
      <c r="E234" s="12">
        <v>43500</v>
      </c>
      <c r="F234" s="22">
        <v>0</v>
      </c>
      <c r="G234" s="87">
        <v>43500</v>
      </c>
      <c r="H234" s="12">
        <v>1248.45</v>
      </c>
      <c r="I234" s="88">
        <v>936.62</v>
      </c>
      <c r="J234" s="12">
        <v>1322.4</v>
      </c>
      <c r="K234" s="12">
        <v>25</v>
      </c>
      <c r="L234" s="87">
        <f>+H234+I234+J234+K234</f>
        <v>3532.4700000000003</v>
      </c>
      <c r="M234" s="87">
        <f t="shared" si="50"/>
        <v>39967.53</v>
      </c>
    </row>
    <row r="235" spans="1:13" ht="18.75" x14ac:dyDescent="0.3">
      <c r="A235" s="86" t="s">
        <v>238</v>
      </c>
      <c r="B235" s="11" t="s">
        <v>28</v>
      </c>
      <c r="C235" s="49" t="s">
        <v>40</v>
      </c>
      <c r="D235" s="21" t="s">
        <v>41</v>
      </c>
      <c r="E235" s="12">
        <v>37500</v>
      </c>
      <c r="F235" s="22">
        <v>0</v>
      </c>
      <c r="G235" s="87">
        <v>37500</v>
      </c>
      <c r="H235" s="12">
        <v>1076.25</v>
      </c>
      <c r="I235" s="88">
        <v>89.81</v>
      </c>
      <c r="J235" s="12">
        <v>1140</v>
      </c>
      <c r="K235" s="12">
        <v>25</v>
      </c>
      <c r="L235" s="87">
        <v>2331.06</v>
      </c>
      <c r="M235" s="87">
        <f t="shared" si="50"/>
        <v>35168.94</v>
      </c>
    </row>
    <row r="236" spans="1:13" ht="18.75" x14ac:dyDescent="0.3">
      <c r="A236" s="86" t="s">
        <v>239</v>
      </c>
      <c r="B236" s="97" t="s">
        <v>28</v>
      </c>
      <c r="C236" s="49" t="s">
        <v>98</v>
      </c>
      <c r="D236" s="21" t="s">
        <v>33</v>
      </c>
      <c r="E236" s="12">
        <v>25000</v>
      </c>
      <c r="F236" s="22">
        <v>0</v>
      </c>
      <c r="G236" s="87">
        <v>25000</v>
      </c>
      <c r="H236" s="12">
        <v>717.5</v>
      </c>
      <c r="I236" s="88">
        <v>0</v>
      </c>
      <c r="J236" s="12">
        <v>760</v>
      </c>
      <c r="K236" s="12">
        <v>25</v>
      </c>
      <c r="L236" s="87">
        <f>+H236+I236+J236+K236</f>
        <v>1502.5</v>
      </c>
      <c r="M236" s="87">
        <f t="shared" si="50"/>
        <v>23497.5</v>
      </c>
    </row>
    <row r="237" spans="1:13" ht="18.75" x14ac:dyDescent="0.3">
      <c r="A237" s="49" t="s">
        <v>240</v>
      </c>
      <c r="B237" s="11" t="s">
        <v>22</v>
      </c>
      <c r="C237" s="89" t="s">
        <v>32</v>
      </c>
      <c r="D237" s="21" t="s">
        <v>33</v>
      </c>
      <c r="E237" s="95">
        <v>30000</v>
      </c>
      <c r="F237" s="96">
        <v>0</v>
      </c>
      <c r="G237" s="87">
        <v>30000</v>
      </c>
      <c r="H237" s="12">
        <v>861</v>
      </c>
      <c r="I237" s="88">
        <v>0</v>
      </c>
      <c r="J237" s="12">
        <v>912</v>
      </c>
      <c r="K237" s="12">
        <v>25</v>
      </c>
      <c r="L237" s="87">
        <f>+H237+I237+J237+K237</f>
        <v>1798</v>
      </c>
      <c r="M237" s="87">
        <f t="shared" si="50"/>
        <v>28202</v>
      </c>
    </row>
    <row r="238" spans="1:13" ht="18.75" x14ac:dyDescent="0.3">
      <c r="A238" s="86" t="s">
        <v>241</v>
      </c>
      <c r="B238" s="11" t="s">
        <v>185</v>
      </c>
      <c r="C238" s="89" t="s">
        <v>32</v>
      </c>
      <c r="D238" s="21" t="s">
        <v>33</v>
      </c>
      <c r="E238" s="12">
        <v>30000</v>
      </c>
      <c r="F238" s="22">
        <v>0</v>
      </c>
      <c r="G238" s="87">
        <v>30000</v>
      </c>
      <c r="H238" s="12">
        <v>861</v>
      </c>
      <c r="I238" s="88">
        <v>0</v>
      </c>
      <c r="J238" s="12">
        <v>912</v>
      </c>
      <c r="K238" s="12">
        <v>25</v>
      </c>
      <c r="L238" s="87">
        <f>+H238+I238+J238+K238</f>
        <v>1798</v>
      </c>
      <c r="M238" s="87">
        <f t="shared" si="50"/>
        <v>28202</v>
      </c>
    </row>
    <row r="239" spans="1:13" ht="18.75" x14ac:dyDescent="0.3">
      <c r="A239" s="23" t="s">
        <v>162</v>
      </c>
      <c r="B239" s="11"/>
      <c r="C239" s="24">
        <v>6</v>
      </c>
      <c r="D239" s="21"/>
      <c r="E239" s="25">
        <f>SUM(E233:E238)</f>
        <v>203500</v>
      </c>
      <c r="F239" s="33">
        <v>0</v>
      </c>
      <c r="G239" s="25">
        <f t="shared" ref="G239:M239" si="51">SUM(G233:G238)</f>
        <v>203500</v>
      </c>
      <c r="H239" s="25">
        <f t="shared" si="51"/>
        <v>5840.45</v>
      </c>
      <c r="I239" s="25">
        <f t="shared" si="51"/>
        <v>1116.24</v>
      </c>
      <c r="J239" s="25">
        <f t="shared" si="51"/>
        <v>6186.4</v>
      </c>
      <c r="K239" s="25">
        <f>SUM(K233:K238)</f>
        <v>150</v>
      </c>
      <c r="L239" s="25">
        <f t="shared" si="51"/>
        <v>13293.09</v>
      </c>
      <c r="M239" s="25">
        <f t="shared" si="51"/>
        <v>190206.91</v>
      </c>
    </row>
    <row r="240" spans="1:13" ht="18.75" x14ac:dyDescent="0.3">
      <c r="A240" s="23"/>
      <c r="B240" s="11"/>
      <c r="C240" s="24"/>
      <c r="D240" s="21"/>
      <c r="E240" s="25">
        <f>+E208+E220+E230+E239</f>
        <v>1628000</v>
      </c>
      <c r="F240" s="26">
        <v>0</v>
      </c>
      <c r="G240" s="25">
        <f t="shared" ref="G240:M240" si="52">+G208+G220+G230+G239</f>
        <v>1628000</v>
      </c>
      <c r="H240" s="25">
        <f>+H208+H220+H230+H239</f>
        <v>46723.6</v>
      </c>
      <c r="I240" s="25">
        <f>+I208+I220+I230+I239</f>
        <v>75362.440000000017</v>
      </c>
      <c r="J240" s="25">
        <f t="shared" si="52"/>
        <v>49491.200000000004</v>
      </c>
      <c r="K240" s="25">
        <f>+K208+K220+K230+K239</f>
        <v>14361.5</v>
      </c>
      <c r="L240" s="25">
        <f t="shared" si="52"/>
        <v>185938.74</v>
      </c>
      <c r="M240" s="25">
        <f t="shared" si="52"/>
        <v>1442061.26</v>
      </c>
    </row>
    <row r="241" spans="1:13" ht="18.75" x14ac:dyDescent="0.3">
      <c r="A241" s="23"/>
      <c r="B241" s="19"/>
      <c r="C241" s="24"/>
      <c r="D241" s="24"/>
      <c r="E241" s="25"/>
      <c r="F241" s="26"/>
      <c r="G241" s="27"/>
      <c r="H241" s="27"/>
      <c r="I241" s="28"/>
      <c r="J241" s="25"/>
      <c r="K241" s="25"/>
      <c r="L241" s="25"/>
      <c r="M241" s="27"/>
    </row>
    <row r="242" spans="1:13" ht="27.75" customHeight="1" x14ac:dyDescent="0.3">
      <c r="A242" s="100" t="s">
        <v>242</v>
      </c>
      <c r="B242" s="101"/>
      <c r="C242" s="100">
        <f>+C220+C190+C182+C170+C165+C161+C155+C151+C146+C139+C132+C124+C116+C112+C101++C92+C79+C63+C57+C48+C43+C39+C25+C96+C106+C32+C128+C239+C230+C208+C174</f>
        <v>127</v>
      </c>
      <c r="D242" s="100"/>
      <c r="E242" s="102">
        <f>+E25+E32+E39+E43+E48+E57+E63+E79+E92+E96+E101+E106+E112+E116+E124+E128+E132+E139+E146+E151+E155+E161+E165+E170+E174+E182+E190+E208+E220+E230+E239</f>
        <v>6694000</v>
      </c>
      <c r="F242" s="103">
        <v>0</v>
      </c>
      <c r="G242" s="102">
        <f t="shared" ref="G242:M242" si="53">+G25+G32+G39+G43+G48+G57+G63+G79+G92+G96+G101+G106+G112+G116+G124+G128+G132+G139+G146+G151+G155+G161+G165+G170+G174+G182+G190+G208+G220+G230+G239</f>
        <v>6694000</v>
      </c>
      <c r="H242" s="102">
        <f t="shared" si="53"/>
        <v>192117.8</v>
      </c>
      <c r="I242" s="102">
        <f t="shared" si="53"/>
        <v>429465.74999999994</v>
      </c>
      <c r="J242" s="102">
        <f t="shared" si="53"/>
        <v>202182.73999999993</v>
      </c>
      <c r="K242" s="102">
        <f>+K239+K230+K220+K208++K190+K182++K174+K170+K165+K161+K155+K151+K146+K139+K132+K128+K124+K116+K112+K106+K101+K96+K92+K79+K63+K57+K48+K43+K39+K32+K25</f>
        <v>139802.70000000001</v>
      </c>
      <c r="L242" s="102">
        <f t="shared" si="53"/>
        <v>963568.99</v>
      </c>
      <c r="M242" s="102">
        <f t="shared" si="53"/>
        <v>5730431.0099999998</v>
      </c>
    </row>
    <row r="243" spans="1:13" ht="15.75" x14ac:dyDescent="0.25">
      <c r="A243" s="2"/>
      <c r="B243" s="104"/>
      <c r="C243" s="2"/>
      <c r="D243" s="2"/>
      <c r="E243" s="105"/>
      <c r="F243" s="2"/>
      <c r="G243" s="106"/>
      <c r="H243" s="106"/>
      <c r="I243" s="106"/>
      <c r="J243" s="105"/>
      <c r="K243" s="107"/>
      <c r="L243" s="105"/>
      <c r="M243" s="106"/>
    </row>
    <row r="244" spans="1:13" ht="14.25" customHeight="1" x14ac:dyDescent="0.25">
      <c r="A244" s="2"/>
      <c r="B244" s="104"/>
      <c r="C244" s="2"/>
      <c r="D244" s="2"/>
      <c r="E244" s="105"/>
      <c r="F244" s="2"/>
      <c r="G244" s="108"/>
      <c r="H244" s="108"/>
      <c r="I244" s="108"/>
      <c r="J244" s="108"/>
      <c r="K244" s="109"/>
      <c r="L244" s="108"/>
      <c r="M244" s="108"/>
    </row>
    <row r="245" spans="1:13" ht="15.75" x14ac:dyDescent="0.25">
      <c r="A245" s="2"/>
      <c r="B245" s="104"/>
      <c r="C245" s="2"/>
      <c r="D245" s="2"/>
      <c r="E245" s="109"/>
      <c r="F245" s="2"/>
      <c r="G245" s="2"/>
      <c r="H245" s="2"/>
      <c r="I245" s="110"/>
      <c r="J245" s="109"/>
      <c r="K245" s="109"/>
      <c r="L245" s="109"/>
      <c r="M245" s="108"/>
    </row>
    <row r="246" spans="1:13" ht="15.75" x14ac:dyDescent="0.25">
      <c r="A246" s="2"/>
      <c r="B246" s="104"/>
      <c r="C246" s="108"/>
      <c r="D246" s="106"/>
      <c r="E246" s="7"/>
      <c r="F246" s="2"/>
      <c r="G246" s="2"/>
      <c r="H246" s="2"/>
      <c r="I246" s="110"/>
      <c r="J246" s="109"/>
      <c r="K246" s="109"/>
      <c r="L246" s="109"/>
      <c r="M246" s="108"/>
    </row>
    <row r="247" spans="1:13" ht="15.75" x14ac:dyDescent="0.25">
      <c r="A247" s="2"/>
      <c r="B247" s="104"/>
      <c r="C247" s="108"/>
      <c r="D247" s="106"/>
      <c r="E247" s="7"/>
      <c r="F247" s="2"/>
      <c r="G247" s="2"/>
      <c r="H247" s="2"/>
      <c r="I247" s="110"/>
      <c r="J247" s="109"/>
      <c r="K247" s="109"/>
      <c r="L247" s="109"/>
      <c r="M247" s="108"/>
    </row>
    <row r="248" spans="1:13" ht="15.75" x14ac:dyDescent="0.25">
      <c r="A248" s="2"/>
      <c r="B248" s="104"/>
      <c r="C248" s="108"/>
      <c r="E248" s="7"/>
      <c r="F248" s="2"/>
      <c r="G248" s="2"/>
      <c r="H248" s="2"/>
      <c r="I248" s="108"/>
      <c r="J248" s="109"/>
      <c r="K248" s="109"/>
      <c r="L248" s="109"/>
      <c r="M248" s="108"/>
    </row>
    <row r="249" spans="1:13" ht="15.75" x14ac:dyDescent="0.25">
      <c r="A249" s="2"/>
      <c r="B249" s="104"/>
      <c r="C249" s="2"/>
      <c r="D249" s="2"/>
      <c r="E249" s="111"/>
      <c r="F249" s="2"/>
      <c r="G249" s="2"/>
      <c r="H249" s="2"/>
      <c r="I249" s="2"/>
      <c r="J249" s="7"/>
      <c r="K249" s="7"/>
      <c r="L249" s="7"/>
      <c r="M249" s="2"/>
    </row>
    <row r="250" spans="1:13" ht="15.75" x14ac:dyDescent="0.25">
      <c r="A250" s="2"/>
      <c r="B250" s="104"/>
      <c r="C250" s="2"/>
      <c r="D250" s="2"/>
      <c r="E250" s="111"/>
      <c r="F250" s="2"/>
      <c r="G250" s="2"/>
      <c r="H250" s="2"/>
      <c r="I250" s="2"/>
      <c r="J250" s="7"/>
      <c r="K250" s="7"/>
      <c r="L250" s="7"/>
      <c r="M250" s="2"/>
    </row>
    <row r="251" spans="1:13" ht="32.25" customHeight="1" x14ac:dyDescent="0.25">
      <c r="A251" s="2"/>
      <c r="B251" s="104"/>
      <c r="C251" s="2"/>
      <c r="D251" s="2"/>
      <c r="E251" s="111"/>
      <c r="F251" s="2"/>
      <c r="G251" s="2"/>
      <c r="H251" s="2"/>
      <c r="I251" s="2"/>
      <c r="J251" s="7"/>
      <c r="K251" s="7"/>
      <c r="L251" s="7"/>
      <c r="M251" s="2"/>
    </row>
    <row r="252" spans="1:13" ht="17.25" customHeight="1" x14ac:dyDescent="0.25">
      <c r="A252" s="2"/>
      <c r="B252" s="104"/>
      <c r="C252" s="2"/>
      <c r="D252" s="2"/>
      <c r="E252" s="111"/>
      <c r="F252" s="2"/>
      <c r="G252" s="2"/>
      <c r="H252" s="2"/>
      <c r="I252" s="2"/>
      <c r="J252" s="7"/>
      <c r="K252" s="7"/>
      <c r="L252" s="7"/>
      <c r="M252" s="2"/>
    </row>
    <row r="253" spans="1:13" ht="15.75" x14ac:dyDescent="0.25">
      <c r="A253" s="2"/>
      <c r="B253" s="104"/>
      <c r="C253" s="2"/>
      <c r="D253" s="2"/>
      <c r="E253" s="111"/>
      <c r="F253" s="2"/>
      <c r="G253" s="2"/>
      <c r="H253" s="2"/>
      <c r="I253" s="2"/>
      <c r="J253" s="7"/>
      <c r="K253" s="7"/>
      <c r="L253" s="7"/>
      <c r="M253" s="2"/>
    </row>
    <row r="254" spans="1:13" ht="15.75" x14ac:dyDescent="0.25">
      <c r="A254" s="2"/>
      <c r="B254" s="104"/>
      <c r="C254" s="2"/>
      <c r="D254" s="2"/>
      <c r="E254" s="111"/>
      <c r="F254" s="2"/>
      <c r="G254" s="2"/>
      <c r="H254" s="2"/>
      <c r="I254" s="2"/>
      <c r="J254" s="7"/>
      <c r="K254" s="7"/>
      <c r="L254" s="7"/>
      <c r="M254" s="2"/>
    </row>
    <row r="255" spans="1:13" ht="15.75" x14ac:dyDescent="0.25">
      <c r="A255" s="2"/>
      <c r="B255" s="104"/>
      <c r="C255" s="2"/>
      <c r="D255" s="2"/>
      <c r="E255" s="111"/>
      <c r="F255" s="2"/>
      <c r="G255" s="2"/>
      <c r="H255" s="2"/>
      <c r="I255" s="2"/>
      <c r="J255" s="7"/>
      <c r="K255" s="7"/>
      <c r="L255" s="7"/>
      <c r="M255" s="2"/>
    </row>
    <row r="256" spans="1:13" ht="15.75" x14ac:dyDescent="0.25">
      <c r="A256" s="2"/>
      <c r="B256" s="104"/>
      <c r="C256" s="2"/>
      <c r="D256" s="2"/>
      <c r="E256" s="111"/>
      <c r="F256" s="2"/>
      <c r="G256" s="2"/>
      <c r="H256" s="2"/>
      <c r="I256" s="2"/>
      <c r="J256" s="7"/>
      <c r="K256" s="7"/>
      <c r="L256" s="7"/>
      <c r="M256" s="2"/>
    </row>
    <row r="257" spans="1:14" ht="15.75" x14ac:dyDescent="0.25">
      <c r="A257" s="2"/>
      <c r="B257" s="104"/>
      <c r="C257" s="2"/>
      <c r="D257" s="2"/>
      <c r="E257" s="111"/>
      <c r="F257" s="2"/>
      <c r="G257" s="2"/>
      <c r="H257" s="2"/>
      <c r="I257" s="2"/>
      <c r="J257" s="7"/>
      <c r="K257" s="7"/>
      <c r="L257" s="7"/>
      <c r="M257" s="2"/>
    </row>
    <row r="258" spans="1:14" ht="15.75" x14ac:dyDescent="0.25">
      <c r="A258" s="112"/>
      <c r="B258" s="113"/>
      <c r="C258" s="112"/>
      <c r="D258" s="112"/>
      <c r="E258" s="114"/>
      <c r="F258" s="112"/>
      <c r="G258" s="112"/>
      <c r="H258" s="112"/>
      <c r="I258" s="112"/>
      <c r="J258" s="115"/>
      <c r="K258" s="115"/>
      <c r="L258" s="115"/>
      <c r="M258" s="112"/>
    </row>
    <row r="259" spans="1:14" ht="15.75" x14ac:dyDescent="0.25">
      <c r="A259" s="112"/>
      <c r="B259" s="104"/>
      <c r="C259" s="112"/>
      <c r="D259" s="112"/>
      <c r="E259" s="114"/>
      <c r="F259" s="112"/>
      <c r="G259" s="112"/>
      <c r="H259" s="112"/>
      <c r="I259" s="112"/>
      <c r="J259" s="115"/>
      <c r="K259" s="115"/>
      <c r="L259" s="115"/>
      <c r="M259" s="112"/>
    </row>
    <row r="260" spans="1:14" ht="15.75" x14ac:dyDescent="0.25">
      <c r="A260" s="104"/>
      <c r="B260" s="104"/>
      <c r="C260" s="104"/>
      <c r="D260" s="104"/>
      <c r="E260" s="116"/>
      <c r="F260" s="117"/>
      <c r="G260" s="118"/>
      <c r="H260" s="119"/>
      <c r="I260" s="120"/>
      <c r="J260" s="121"/>
      <c r="K260" s="121"/>
      <c r="L260" s="121"/>
      <c r="M260" s="122"/>
    </row>
    <row r="261" spans="1:14" ht="15.75" x14ac:dyDescent="0.25">
      <c r="A261" s="134" t="s">
        <v>243</v>
      </c>
      <c r="B261" s="134"/>
      <c r="C261" s="113"/>
      <c r="D261" s="113"/>
      <c r="E261" s="114"/>
      <c r="F261" s="112"/>
      <c r="G261" s="112"/>
      <c r="H261" s="135" t="s">
        <v>244</v>
      </c>
      <c r="I261" s="135"/>
      <c r="J261" s="135"/>
      <c r="K261" s="135"/>
      <c r="L261" s="135"/>
      <c r="M261" s="135"/>
    </row>
    <row r="262" spans="1:14" ht="15.75" x14ac:dyDescent="0.25">
      <c r="A262" s="123" t="s">
        <v>245</v>
      </c>
      <c r="B262" s="104"/>
      <c r="C262" s="104"/>
      <c r="D262" s="104"/>
      <c r="E262" s="114"/>
      <c r="F262" s="112"/>
      <c r="H262" s="124"/>
      <c r="I262" s="136" t="s">
        <v>246</v>
      </c>
      <c r="J262" s="136"/>
      <c r="K262" s="136"/>
      <c r="L262" s="136"/>
      <c r="M262" s="124"/>
      <c r="N262" s="126"/>
    </row>
    <row r="263" spans="1:14" ht="15.75" x14ac:dyDescent="0.25">
      <c r="A263" s="125"/>
      <c r="B263" s="104"/>
      <c r="C263" s="104"/>
      <c r="D263" s="104"/>
      <c r="E263" s="114"/>
      <c r="F263" s="112"/>
      <c r="G263" s="125"/>
      <c r="H263" s="125"/>
      <c r="I263" s="125"/>
      <c r="J263" s="127"/>
      <c r="K263" s="127"/>
      <c r="L263" s="127"/>
      <c r="M263" s="125"/>
      <c r="N263" s="126"/>
    </row>
    <row r="264" spans="1:14" ht="15.75" x14ac:dyDescent="0.25">
      <c r="A264" s="125"/>
      <c r="B264" s="104"/>
      <c r="C264" s="104"/>
      <c r="D264" s="104"/>
      <c r="E264" s="114"/>
      <c r="F264" s="112"/>
      <c r="G264" s="125"/>
      <c r="H264" s="125"/>
      <c r="I264" s="125"/>
      <c r="J264" s="127"/>
      <c r="K264" s="127"/>
      <c r="L264" s="127"/>
      <c r="M264" s="125"/>
      <c r="N264" s="126"/>
    </row>
    <row r="265" spans="1:14" ht="15.75" x14ac:dyDescent="0.25">
      <c r="A265" s="125"/>
      <c r="B265" s="104"/>
      <c r="C265" s="104"/>
      <c r="D265" s="104"/>
      <c r="E265" s="114"/>
      <c r="F265" s="112"/>
      <c r="G265" s="125"/>
      <c r="H265" s="125"/>
      <c r="I265" s="125"/>
      <c r="J265" s="127"/>
      <c r="K265" s="127"/>
      <c r="L265" s="127"/>
      <c r="M265" s="125"/>
      <c r="N265" s="126"/>
    </row>
    <row r="266" spans="1:14" ht="180.75" customHeight="1" x14ac:dyDescent="0.25">
      <c r="A266" s="125"/>
      <c r="B266" s="104"/>
      <c r="C266" s="104"/>
      <c r="D266" s="104"/>
      <c r="E266" s="114"/>
      <c r="F266" s="112"/>
      <c r="G266" s="125"/>
      <c r="H266" s="125"/>
      <c r="I266" s="125"/>
      <c r="J266" s="127"/>
      <c r="K266" s="127"/>
      <c r="L266" s="127"/>
      <c r="M266" s="125"/>
      <c r="N266" s="126"/>
    </row>
    <row r="267" spans="1:14" ht="199.5" customHeight="1" x14ac:dyDescent="0.25">
      <c r="A267" s="125"/>
      <c r="B267" s="104"/>
      <c r="C267" s="104"/>
      <c r="D267" s="104"/>
      <c r="E267" s="114"/>
      <c r="F267" s="112"/>
      <c r="G267" s="125"/>
      <c r="H267" s="125"/>
      <c r="I267" s="125"/>
      <c r="J267" s="127"/>
      <c r="K267" s="127"/>
      <c r="L267" s="127"/>
      <c r="M267" s="125"/>
      <c r="N267" s="126"/>
    </row>
    <row r="268" spans="1:14" ht="15.75" x14ac:dyDescent="0.25">
      <c r="A268" s="125"/>
      <c r="B268" s="104"/>
      <c r="C268" s="104"/>
      <c r="D268" s="104"/>
      <c r="E268" s="114"/>
      <c r="F268" s="112"/>
      <c r="G268" s="125"/>
      <c r="H268" s="125"/>
      <c r="I268" s="125"/>
      <c r="J268" s="127"/>
      <c r="K268" s="127"/>
      <c r="L268" s="127"/>
      <c r="M268" s="125"/>
      <c r="N268" s="126"/>
    </row>
    <row r="269" spans="1:14" ht="15.75" x14ac:dyDescent="0.25">
      <c r="A269" s="125"/>
      <c r="B269" s="104"/>
      <c r="C269" s="104"/>
      <c r="D269" s="104"/>
      <c r="E269" s="114"/>
      <c r="F269" s="112"/>
      <c r="G269" s="125"/>
      <c r="H269" s="125"/>
      <c r="I269" s="125"/>
      <c r="J269" s="127"/>
      <c r="K269" s="127"/>
      <c r="L269" s="127"/>
      <c r="M269" s="125"/>
      <c r="N269" s="126"/>
    </row>
    <row r="270" spans="1:14" ht="15.75" x14ac:dyDescent="0.25">
      <c r="A270" s="125"/>
      <c r="B270" s="104"/>
      <c r="C270" s="104"/>
      <c r="D270" s="104"/>
      <c r="E270" s="114"/>
      <c r="F270" s="112"/>
      <c r="G270" s="125"/>
      <c r="H270" s="125"/>
      <c r="I270" s="125"/>
      <c r="J270" s="127"/>
      <c r="K270" s="127"/>
      <c r="L270" s="127"/>
      <c r="M270" s="125"/>
      <c r="N270" s="126"/>
    </row>
    <row r="271" spans="1:14" ht="15.75" x14ac:dyDescent="0.25">
      <c r="A271" s="125"/>
      <c r="B271" s="104"/>
      <c r="C271" s="104"/>
      <c r="D271" s="104"/>
      <c r="E271" s="114"/>
      <c r="F271" s="112"/>
      <c r="G271" s="125"/>
      <c r="H271" s="125"/>
      <c r="I271" s="125"/>
      <c r="J271" s="127"/>
      <c r="K271" s="127"/>
      <c r="L271" s="127"/>
      <c r="M271" s="125"/>
      <c r="N271" s="126"/>
    </row>
    <row r="272" spans="1:14" ht="15.75" x14ac:dyDescent="0.25">
      <c r="A272" s="125"/>
      <c r="B272" s="104"/>
      <c r="C272" s="104"/>
      <c r="D272" s="104"/>
      <c r="E272" s="114"/>
      <c r="F272" s="112"/>
      <c r="G272" s="125"/>
      <c r="H272" s="125"/>
      <c r="I272" s="125"/>
      <c r="J272" s="127"/>
      <c r="K272" s="127"/>
      <c r="L272" s="127"/>
      <c r="M272" s="125"/>
      <c r="N272" s="126"/>
    </row>
    <row r="273" spans="1:14" ht="15.75" x14ac:dyDescent="0.25">
      <c r="A273" s="125"/>
      <c r="B273" s="104"/>
      <c r="C273" s="104"/>
      <c r="D273" s="104"/>
      <c r="E273" s="114"/>
      <c r="F273" s="112"/>
      <c r="G273" s="125"/>
      <c r="H273" s="125"/>
      <c r="I273" s="125"/>
      <c r="J273" s="127"/>
      <c r="K273" s="127"/>
      <c r="L273" s="127"/>
      <c r="M273" s="125"/>
      <c r="N273" s="126"/>
    </row>
    <row r="274" spans="1:14" ht="15.75" x14ac:dyDescent="0.25">
      <c r="A274" s="125"/>
      <c r="B274" s="104"/>
      <c r="C274" s="104"/>
      <c r="D274" s="104"/>
      <c r="E274" s="114"/>
      <c r="F274" s="112"/>
      <c r="G274" s="125"/>
      <c r="H274" s="125"/>
      <c r="I274" s="125"/>
      <c r="J274" s="127"/>
      <c r="K274" s="127"/>
      <c r="L274" s="127"/>
      <c r="M274" s="125"/>
      <c r="N274" s="126"/>
    </row>
    <row r="275" spans="1:14" ht="15.75" x14ac:dyDescent="0.25">
      <c r="A275" s="125"/>
      <c r="B275" s="104"/>
      <c r="C275" s="104"/>
      <c r="D275" s="104"/>
      <c r="E275" s="114"/>
      <c r="F275" s="112"/>
      <c r="G275" s="125"/>
      <c r="H275" s="125"/>
      <c r="I275" s="125"/>
      <c r="J275" s="127"/>
      <c r="K275" s="127"/>
      <c r="L275" s="127"/>
      <c r="M275" s="125"/>
      <c r="N275" s="126"/>
    </row>
    <row r="276" spans="1:14" ht="15.75" x14ac:dyDescent="0.25">
      <c r="A276" s="113"/>
      <c r="B276" s="3"/>
      <c r="C276" s="113"/>
      <c r="D276" s="113"/>
      <c r="E276" s="128"/>
      <c r="F276" s="113"/>
      <c r="G276" s="129"/>
      <c r="H276" s="130"/>
      <c r="I276" s="112"/>
      <c r="J276" s="131"/>
      <c r="K276" s="131"/>
      <c r="L276" s="131"/>
      <c r="M276" s="132"/>
    </row>
  </sheetData>
  <mergeCells count="20">
    <mergeCell ref="A12:M12"/>
    <mergeCell ref="A13:N13"/>
    <mergeCell ref="A14:M14"/>
    <mergeCell ref="A15:M15"/>
    <mergeCell ref="A16:M16"/>
    <mergeCell ref="M18:M19"/>
    <mergeCell ref="A261:B261"/>
    <mergeCell ref="H261:M261"/>
    <mergeCell ref="I262:L262"/>
    <mergeCell ref="G18:G19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F18:F19"/>
  </mergeCells>
  <pageMargins left="0.45" right="0.23622047244094491" top="0.12" bottom="0" header="0.11811023622047245" footer="0"/>
  <pageSetup paperSize="345" scale="37" fitToHeight="0" orientation="landscape" r:id="rId1"/>
  <rowBreaks count="3" manualBreakCount="3">
    <brk id="79" max="12" man="1"/>
    <brk id="155" max="12" man="1"/>
    <brk id="2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JULIO 2025</vt:lpstr>
      <vt:lpstr>'NOMINA FIJA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2025-08-04T19:06:21Z</dcterms:created>
  <dcterms:modified xsi:type="dcterms:W3CDTF">2025-08-04T19:21:52Z</dcterms:modified>
</cp:coreProperties>
</file>