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/>
  <mc:AlternateContent xmlns:mc="http://schemas.openxmlformats.org/markup-compatibility/2006">
    <mc:Choice Requires="x15">
      <x15ac:absPath xmlns:x15ac="http://schemas.microsoft.com/office/spreadsheetml/2010/11/ac" url="\\10.0.0.2\Carpetas de Grupos\IVMS\Registro y control\PORTAL NOMINAS 2025-\"/>
    </mc:Choice>
  </mc:AlternateContent>
  <xr:revisionPtr revIDLastSave="0" documentId="13_ncr:1_{5EC88A71-77F9-46AA-92E2-45A0482ABF8A}" xr6:coauthVersionLast="47" xr6:coauthVersionMax="47" xr10:uidLastSave="{00000000-0000-0000-0000-000000000000}"/>
  <bookViews>
    <workbookView xWindow="-120" yWindow="-120" windowWidth="29040" windowHeight="15720" tabRatio="751" firstSheet="320" activeTab="324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</sheets>
  <definedNames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09">'NOM INTERINATO ABRIL 2025 '!$A$1:$N$90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38" i="341" l="1"/>
  <c r="G38" i="341"/>
  <c r="H38" i="341"/>
  <c r="I38" i="341"/>
  <c r="J38" i="341"/>
  <c r="K38" i="341"/>
  <c r="M38" i="341"/>
  <c r="E38" i="341"/>
  <c r="F34" i="341"/>
  <c r="G34" i="341"/>
  <c r="H34" i="341"/>
  <c r="H39" i="341" s="1"/>
  <c r="I34" i="341"/>
  <c r="J34" i="341"/>
  <c r="K34" i="341"/>
  <c r="E34" i="341"/>
  <c r="L33" i="341"/>
  <c r="L32" i="341"/>
  <c r="L37" i="341"/>
  <c r="L38" i="341" s="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M34" i="341" s="1"/>
  <c r="I18" i="340"/>
  <c r="E18" i="340"/>
  <c r="J16" i="340"/>
  <c r="J18" i="340" s="1"/>
  <c r="I16" i="340"/>
  <c r="H16" i="340"/>
  <c r="H18" i="340" s="1"/>
  <c r="G16" i="340"/>
  <c r="G18" i="340" s="1"/>
  <c r="F16" i="340"/>
  <c r="L16" i="340" s="1"/>
  <c r="L18" i="340" s="1"/>
  <c r="E16" i="340"/>
  <c r="D16" i="340"/>
  <c r="D18" i="340" s="1"/>
  <c r="K15" i="340"/>
  <c r="K16" i="340" s="1"/>
  <c r="K18" i="340" s="1"/>
  <c r="D41" i="339"/>
  <c r="M38" i="339"/>
  <c r="M39" i="339" s="1"/>
  <c r="L32" i="339"/>
  <c r="M32" i="339" s="1"/>
  <c r="L31" i="339"/>
  <c r="M31" i="339" s="1"/>
  <c r="L28" i="339"/>
  <c r="M28" i="339" s="1"/>
  <c r="L27" i="339"/>
  <c r="M27" i="339" s="1"/>
  <c r="K24" i="339"/>
  <c r="J24" i="339"/>
  <c r="I24" i="339"/>
  <c r="H24" i="339"/>
  <c r="L24" i="339" s="1"/>
  <c r="G24" i="339"/>
  <c r="E24" i="339"/>
  <c r="L23" i="339"/>
  <c r="M23" i="339" s="1"/>
  <c r="K20" i="339"/>
  <c r="J20" i="339"/>
  <c r="I20" i="339"/>
  <c r="H20" i="339"/>
  <c r="G20" i="339"/>
  <c r="F20" i="339"/>
  <c r="E20" i="339"/>
  <c r="L19" i="339"/>
  <c r="L20" i="339" s="1"/>
  <c r="K16" i="339"/>
  <c r="J16" i="339"/>
  <c r="I16" i="339"/>
  <c r="H16" i="339"/>
  <c r="G16" i="339"/>
  <c r="F16" i="339"/>
  <c r="E16" i="339"/>
  <c r="L15" i="339"/>
  <c r="L16" i="339" s="1"/>
  <c r="H49" i="338"/>
  <c r="I49" i="338"/>
  <c r="J49" i="338"/>
  <c r="L49" i="338"/>
  <c r="M49" i="338"/>
  <c r="G49" i="338"/>
  <c r="E49" i="338"/>
  <c r="J46" i="338"/>
  <c r="I46" i="338"/>
  <c r="H46" i="338"/>
  <c r="G46" i="338"/>
  <c r="E46" i="338"/>
  <c r="L45" i="338"/>
  <c r="L46" i="338" s="1"/>
  <c r="J42" i="338"/>
  <c r="I42" i="338"/>
  <c r="H42" i="338"/>
  <c r="G42" i="338"/>
  <c r="E42" i="338"/>
  <c r="L41" i="338"/>
  <c r="M41" i="338" s="1"/>
  <c r="J38" i="338"/>
  <c r="I38" i="338"/>
  <c r="H38" i="338"/>
  <c r="G38" i="338"/>
  <c r="E38" i="338"/>
  <c r="L37" i="338"/>
  <c r="L38" i="338" s="1"/>
  <c r="J27" i="338"/>
  <c r="I27" i="338"/>
  <c r="H27" i="338"/>
  <c r="G27" i="338"/>
  <c r="E27" i="338"/>
  <c r="L26" i="338"/>
  <c r="M26" i="338" s="1"/>
  <c r="J23" i="338"/>
  <c r="I23" i="338"/>
  <c r="H23" i="338"/>
  <c r="G23" i="338"/>
  <c r="E23" i="338"/>
  <c r="L22" i="338"/>
  <c r="L23" i="338" s="1"/>
  <c r="D159" i="337"/>
  <c r="D149" i="329"/>
  <c r="H60" i="337"/>
  <c r="O108" i="337"/>
  <c r="O109" i="337" s="1"/>
  <c r="O103" i="337"/>
  <c r="N109" i="337"/>
  <c r="M109" i="337"/>
  <c r="L109" i="337"/>
  <c r="K109" i="337"/>
  <c r="J109" i="337"/>
  <c r="H109" i="337"/>
  <c r="H86" i="337"/>
  <c r="K100" i="337"/>
  <c r="L100" i="337"/>
  <c r="M100" i="337"/>
  <c r="N100" i="337"/>
  <c r="J100" i="337"/>
  <c r="H100" i="337"/>
  <c r="O93" i="337"/>
  <c r="K60" i="337"/>
  <c r="O58" i="337"/>
  <c r="P58" i="337" s="1"/>
  <c r="K42" i="337"/>
  <c r="L42" i="337"/>
  <c r="M42" i="337"/>
  <c r="N42" i="337"/>
  <c r="J42" i="337"/>
  <c r="H42" i="337"/>
  <c r="O40" i="337"/>
  <c r="P40" i="337" s="1"/>
  <c r="P42" i="337" s="1"/>
  <c r="N156" i="337"/>
  <c r="M156" i="337"/>
  <c r="L156" i="337"/>
  <c r="K156" i="337"/>
  <c r="J156" i="337"/>
  <c r="I156" i="337"/>
  <c r="H156" i="337"/>
  <c r="O155" i="337"/>
  <c r="P155" i="337" s="1"/>
  <c r="O154" i="337"/>
  <c r="P154" i="337" s="1"/>
  <c r="O153" i="337"/>
  <c r="P153" i="337" s="1"/>
  <c r="O152" i="337"/>
  <c r="P152" i="337" s="1"/>
  <c r="O151" i="337"/>
  <c r="P151" i="337" s="1"/>
  <c r="O150" i="337"/>
  <c r="P150" i="337" s="1"/>
  <c r="O149" i="337"/>
  <c r="P149" i="337" s="1"/>
  <c r="O148" i="337"/>
  <c r="N145" i="337"/>
  <c r="M145" i="337"/>
  <c r="L145" i="337"/>
  <c r="K145" i="337"/>
  <c r="J145" i="337"/>
  <c r="I145" i="337"/>
  <c r="H145" i="337"/>
  <c r="O144" i="337"/>
  <c r="P144" i="337" s="1"/>
  <c r="O143" i="337"/>
  <c r="P143" i="337" s="1"/>
  <c r="O142" i="337"/>
  <c r="P142" i="337" s="1"/>
  <c r="O141" i="337"/>
  <c r="P141" i="337" s="1"/>
  <c r="O140" i="337"/>
  <c r="P140" i="337" s="1"/>
  <c r="O139" i="337"/>
  <c r="P139" i="337" s="1"/>
  <c r="O138" i="337"/>
  <c r="P138" i="337" s="1"/>
  <c r="O137" i="337"/>
  <c r="P137" i="337" s="1"/>
  <c r="O136" i="337"/>
  <c r="N133" i="337"/>
  <c r="M133" i="337"/>
  <c r="L133" i="337"/>
  <c r="K133" i="337"/>
  <c r="J133" i="337"/>
  <c r="I133" i="337"/>
  <c r="H133" i="337"/>
  <c r="O132" i="337"/>
  <c r="P132" i="337" s="1"/>
  <c r="O131" i="337"/>
  <c r="P131" i="337" s="1"/>
  <c r="O130" i="337"/>
  <c r="P130" i="337" s="1"/>
  <c r="O129" i="337"/>
  <c r="P129" i="337" s="1"/>
  <c r="O128" i="337"/>
  <c r="P128" i="337" s="1"/>
  <c r="O127" i="337"/>
  <c r="P127" i="337" s="1"/>
  <c r="O126" i="337"/>
  <c r="P126" i="337" s="1"/>
  <c r="O125" i="337"/>
  <c r="N122" i="337"/>
  <c r="M122" i="337"/>
  <c r="L122" i="337"/>
  <c r="K122" i="337"/>
  <c r="J122" i="337"/>
  <c r="I122" i="337"/>
  <c r="H122" i="337"/>
  <c r="O121" i="337"/>
  <c r="P121" i="337" s="1"/>
  <c r="O120" i="337"/>
  <c r="P120" i="337" s="1"/>
  <c r="O119" i="337"/>
  <c r="P119" i="337" s="1"/>
  <c r="O118" i="337"/>
  <c r="P118" i="337" s="1"/>
  <c r="O117" i="337"/>
  <c r="P117" i="337" s="1"/>
  <c r="O116" i="337"/>
  <c r="P116" i="337" s="1"/>
  <c r="O115" i="337"/>
  <c r="P115" i="337" s="1"/>
  <c r="O114" i="337"/>
  <c r="P114" i="337" s="1"/>
  <c r="O113" i="337"/>
  <c r="N105" i="337"/>
  <c r="M105" i="337"/>
  <c r="L105" i="337"/>
  <c r="K105" i="337"/>
  <c r="J105" i="337"/>
  <c r="H105" i="337"/>
  <c r="O104" i="337"/>
  <c r="O105" i="337" s="1"/>
  <c r="P103" i="337"/>
  <c r="I100" i="337"/>
  <c r="O99" i="337"/>
  <c r="P99" i="337" s="1"/>
  <c r="O98" i="337"/>
  <c r="P98" i="337" s="1"/>
  <c r="O97" i="337"/>
  <c r="P97" i="337" s="1"/>
  <c r="O96" i="337"/>
  <c r="P96" i="337" s="1"/>
  <c r="O95" i="337"/>
  <c r="P95" i="337" s="1"/>
  <c r="O94" i="337"/>
  <c r="P94" i="337" s="1"/>
  <c r="N90" i="337"/>
  <c r="O89" i="337"/>
  <c r="O90" i="337" s="1"/>
  <c r="N86" i="337"/>
  <c r="M86" i="337"/>
  <c r="L86" i="337"/>
  <c r="K86" i="337"/>
  <c r="J86" i="337"/>
  <c r="I86" i="337"/>
  <c r="O85" i="337"/>
  <c r="P85" i="337" s="1"/>
  <c r="O84" i="337"/>
  <c r="N81" i="337"/>
  <c r="M81" i="337"/>
  <c r="L81" i="337"/>
  <c r="K81" i="337"/>
  <c r="J81" i="337"/>
  <c r="I81" i="337"/>
  <c r="H81" i="337"/>
  <c r="O80" i="337"/>
  <c r="O81" i="337" s="1"/>
  <c r="N77" i="337"/>
  <c r="M77" i="337"/>
  <c r="L77" i="337"/>
  <c r="K77" i="337"/>
  <c r="J77" i="337"/>
  <c r="H77" i="337"/>
  <c r="O76" i="337"/>
  <c r="P76" i="337" s="1"/>
  <c r="O75" i="337"/>
  <c r="P75" i="337" s="1"/>
  <c r="O74" i="337"/>
  <c r="P73" i="337"/>
  <c r="N70" i="337"/>
  <c r="M70" i="337"/>
  <c r="L70" i="337"/>
  <c r="K70" i="337"/>
  <c r="J70" i="337"/>
  <c r="H70" i="337"/>
  <c r="O68" i="337"/>
  <c r="P68" i="337" s="1"/>
  <c r="O67" i="337"/>
  <c r="P67" i="337" s="1"/>
  <c r="O66" i="337"/>
  <c r="P66" i="337" s="1"/>
  <c r="O65" i="337"/>
  <c r="P65" i="337" s="1"/>
  <c r="O64" i="337"/>
  <c r="P64" i="337" s="1"/>
  <c r="O63" i="337"/>
  <c r="P63" i="337" s="1"/>
  <c r="N60" i="337"/>
  <c r="M60" i="337"/>
  <c r="L60" i="337"/>
  <c r="J60" i="337"/>
  <c r="I60" i="337"/>
  <c r="P59" i="337"/>
  <c r="O57" i="337"/>
  <c r="P57" i="337" s="1"/>
  <c r="N54" i="337"/>
  <c r="M54" i="337"/>
  <c r="L54" i="337"/>
  <c r="K54" i="337"/>
  <c r="J54" i="337"/>
  <c r="I54" i="337"/>
  <c r="H54" i="337"/>
  <c r="O53" i="337"/>
  <c r="O54" i="337" s="1"/>
  <c r="N50" i="337"/>
  <c r="M50" i="337"/>
  <c r="L50" i="337"/>
  <c r="K50" i="337"/>
  <c r="J50" i="337"/>
  <c r="I50" i="337"/>
  <c r="H50" i="337"/>
  <c r="O49" i="337"/>
  <c r="O48" i="337"/>
  <c r="P48" i="337" s="1"/>
  <c r="O37" i="337"/>
  <c r="P37" i="337" s="1"/>
  <c r="O36" i="337"/>
  <c r="P36" i="337" s="1"/>
  <c r="O33" i="337"/>
  <c r="P33" i="337" s="1"/>
  <c r="O32" i="337"/>
  <c r="P32" i="337" s="1"/>
  <c r="N29" i="337"/>
  <c r="M29" i="337"/>
  <c r="L29" i="337"/>
  <c r="K29" i="337"/>
  <c r="J29" i="337"/>
  <c r="H29" i="337"/>
  <c r="O28" i="337"/>
  <c r="O29" i="337" s="1"/>
  <c r="N25" i="337"/>
  <c r="M25" i="337"/>
  <c r="L25" i="337"/>
  <c r="K25" i="337"/>
  <c r="J25" i="337"/>
  <c r="H25" i="337"/>
  <c r="O24" i="337"/>
  <c r="P24" i="337" s="1"/>
  <c r="P25" i="337" s="1"/>
  <c r="N20" i="337"/>
  <c r="M20" i="337"/>
  <c r="L20" i="337"/>
  <c r="K20" i="337"/>
  <c r="J20" i="337"/>
  <c r="I20" i="337"/>
  <c r="H20" i="337"/>
  <c r="O19" i="337"/>
  <c r="O20" i="337" s="1"/>
  <c r="N16" i="337"/>
  <c r="M16" i="337"/>
  <c r="L16" i="337"/>
  <c r="K16" i="337"/>
  <c r="J16" i="337"/>
  <c r="H16" i="337"/>
  <c r="O15" i="337"/>
  <c r="P15" i="337" s="1"/>
  <c r="P14" i="337"/>
  <c r="F243" i="336"/>
  <c r="G243" i="336"/>
  <c r="H243" i="336"/>
  <c r="I243" i="336"/>
  <c r="J243" i="336"/>
  <c r="K243" i="336"/>
  <c r="E243" i="336"/>
  <c r="G234" i="336"/>
  <c r="H234" i="336"/>
  <c r="I234" i="336"/>
  <c r="J234" i="336"/>
  <c r="K234" i="336"/>
  <c r="E234" i="336"/>
  <c r="G224" i="336"/>
  <c r="H224" i="336"/>
  <c r="H244" i="336" s="1"/>
  <c r="I224" i="336"/>
  <c r="J224" i="336"/>
  <c r="K224" i="336"/>
  <c r="G212" i="336"/>
  <c r="H212" i="336"/>
  <c r="I212" i="336"/>
  <c r="J212" i="336"/>
  <c r="K212" i="336"/>
  <c r="E212" i="336"/>
  <c r="L107" i="336"/>
  <c r="M107" i="336" s="1"/>
  <c r="L102" i="336"/>
  <c r="M102" i="336" s="1"/>
  <c r="L117" i="336"/>
  <c r="M117" i="336" s="1"/>
  <c r="L118" i="336"/>
  <c r="L116" i="336"/>
  <c r="I113" i="336"/>
  <c r="G108" i="336"/>
  <c r="E108" i="336"/>
  <c r="K83" i="336"/>
  <c r="G83" i="336"/>
  <c r="H83" i="336"/>
  <c r="I83" i="336"/>
  <c r="J83" i="336"/>
  <c r="E83" i="336"/>
  <c r="L82" i="336"/>
  <c r="M82" i="336" s="1"/>
  <c r="C246" i="336"/>
  <c r="L242" i="336"/>
  <c r="M242" i="336" s="1"/>
  <c r="L241" i="336"/>
  <c r="M241" i="336" s="1"/>
  <c r="L240" i="336"/>
  <c r="M240" i="336" s="1"/>
  <c r="M239" i="336"/>
  <c r="L238" i="336"/>
  <c r="M238" i="336" s="1"/>
  <c r="L237" i="336"/>
  <c r="M233" i="336"/>
  <c r="M232" i="336"/>
  <c r="L231" i="336"/>
  <c r="M231" i="336" s="1"/>
  <c r="L230" i="336"/>
  <c r="M230" i="336" s="1"/>
  <c r="L228" i="336"/>
  <c r="M228" i="336" s="1"/>
  <c r="L227" i="336"/>
  <c r="E224" i="336"/>
  <c r="M223" i="336"/>
  <c r="L222" i="336"/>
  <c r="M222" i="336" s="1"/>
  <c r="L221" i="336"/>
  <c r="M221" i="336" s="1"/>
  <c r="L220" i="336"/>
  <c r="M220" i="336" s="1"/>
  <c r="L218" i="336"/>
  <c r="M218" i="336" s="1"/>
  <c r="L217" i="336"/>
  <c r="M217" i="336" s="1"/>
  <c r="L216" i="336"/>
  <c r="M216" i="336" s="1"/>
  <c r="L215" i="336"/>
  <c r="M215" i="336" s="1"/>
  <c r="M211" i="336"/>
  <c r="L210" i="336"/>
  <c r="M210" i="336" s="1"/>
  <c r="L209" i="336"/>
  <c r="M209" i="336" s="1"/>
  <c r="L208" i="336"/>
  <c r="M208" i="336" s="1"/>
  <c r="L207" i="336"/>
  <c r="M207" i="336" s="1"/>
  <c r="L206" i="336"/>
  <c r="M206" i="336" s="1"/>
  <c r="L204" i="336"/>
  <c r="M204" i="336" s="1"/>
  <c r="L203" i="336"/>
  <c r="M203" i="336" s="1"/>
  <c r="L202" i="336"/>
  <c r="M202" i="336" s="1"/>
  <c r="M201" i="336"/>
  <c r="L200" i="336"/>
  <c r="M200" i="336" s="1"/>
  <c r="L199" i="336"/>
  <c r="M199" i="336" s="1"/>
  <c r="L198" i="336"/>
  <c r="M198" i="336" s="1"/>
  <c r="K194" i="336"/>
  <c r="J194" i="336"/>
  <c r="I194" i="336"/>
  <c r="H194" i="336"/>
  <c r="G194" i="336"/>
  <c r="E194" i="336"/>
  <c r="L192" i="336"/>
  <c r="M192" i="336" s="1"/>
  <c r="L191" i="336"/>
  <c r="M191" i="336" s="1"/>
  <c r="L190" i="336"/>
  <c r="M190" i="336" s="1"/>
  <c r="K187" i="336"/>
  <c r="J187" i="336"/>
  <c r="I187" i="336"/>
  <c r="H187" i="336"/>
  <c r="G187" i="336"/>
  <c r="E187" i="336"/>
  <c r="L186" i="336"/>
  <c r="M186" i="336" s="1"/>
  <c r="L185" i="336"/>
  <c r="M185" i="336" s="1"/>
  <c r="L184" i="336"/>
  <c r="M184" i="336" s="1"/>
  <c r="L183" i="336"/>
  <c r="M183" i="336" s="1"/>
  <c r="L182" i="336"/>
  <c r="M182" i="336" s="1"/>
  <c r="L181" i="336"/>
  <c r="K178" i="336"/>
  <c r="J178" i="336"/>
  <c r="I178" i="336"/>
  <c r="H178" i="336"/>
  <c r="G178" i="336"/>
  <c r="F178" i="336"/>
  <c r="E178" i="336"/>
  <c r="L177" i="336"/>
  <c r="M177" i="336" s="1"/>
  <c r="L176" i="336"/>
  <c r="K173" i="336"/>
  <c r="J173" i="336"/>
  <c r="I173" i="336"/>
  <c r="H173" i="336"/>
  <c r="G173" i="336"/>
  <c r="E173" i="336"/>
  <c r="L172" i="336"/>
  <c r="M172" i="336" s="1"/>
  <c r="L171" i="336"/>
  <c r="M171" i="336" s="1"/>
  <c r="K168" i="336"/>
  <c r="J168" i="336"/>
  <c r="I168" i="336"/>
  <c r="H168" i="336"/>
  <c r="G168" i="336"/>
  <c r="F168" i="336"/>
  <c r="E168" i="336"/>
  <c r="L167" i="336"/>
  <c r="M167" i="336" s="1"/>
  <c r="L166" i="336"/>
  <c r="M166" i="336" s="1"/>
  <c r="L165" i="336"/>
  <c r="K162" i="336"/>
  <c r="J162" i="336"/>
  <c r="I162" i="336"/>
  <c r="H162" i="336"/>
  <c r="G162" i="336"/>
  <c r="F162" i="336"/>
  <c r="E162" i="336"/>
  <c r="L161" i="336"/>
  <c r="K158" i="336"/>
  <c r="J158" i="336"/>
  <c r="I158" i="336"/>
  <c r="H158" i="336"/>
  <c r="G158" i="336"/>
  <c r="E158" i="336"/>
  <c r="L157" i="336"/>
  <c r="M157" i="336" s="1"/>
  <c r="L156" i="336"/>
  <c r="K153" i="336"/>
  <c r="J153" i="336"/>
  <c r="I153" i="336"/>
  <c r="H153" i="336"/>
  <c r="G153" i="336"/>
  <c r="F153" i="336"/>
  <c r="E153" i="336"/>
  <c r="L152" i="336"/>
  <c r="M152" i="336" s="1"/>
  <c r="L151" i="336"/>
  <c r="M151" i="336" s="1"/>
  <c r="L150" i="336"/>
  <c r="K147" i="336"/>
  <c r="J147" i="336"/>
  <c r="I147" i="336"/>
  <c r="H147" i="336"/>
  <c r="G147" i="336"/>
  <c r="F147" i="336"/>
  <c r="E147" i="336"/>
  <c r="L146" i="336"/>
  <c r="M146" i="336" s="1"/>
  <c r="L145" i="336"/>
  <c r="M145" i="336" s="1"/>
  <c r="M144" i="336"/>
  <c r="L143" i="336"/>
  <c r="M143" i="336" s="1"/>
  <c r="K140" i="336"/>
  <c r="J140" i="336"/>
  <c r="I140" i="336"/>
  <c r="H140" i="336"/>
  <c r="G140" i="336"/>
  <c r="F140" i="336"/>
  <c r="E140" i="336"/>
  <c r="L139" i="336"/>
  <c r="M139" i="336" s="1"/>
  <c r="L138" i="336"/>
  <c r="M138" i="336" s="1"/>
  <c r="K135" i="336"/>
  <c r="J135" i="336"/>
  <c r="I135" i="336"/>
  <c r="H135" i="336"/>
  <c r="G135" i="336"/>
  <c r="E135" i="336"/>
  <c r="L134" i="336"/>
  <c r="M134" i="336" s="1"/>
  <c r="M135" i="336" s="1"/>
  <c r="K131" i="336"/>
  <c r="J131" i="336"/>
  <c r="I131" i="336"/>
  <c r="H131" i="336"/>
  <c r="G131" i="336"/>
  <c r="F131" i="336"/>
  <c r="E131" i="336"/>
  <c r="L130" i="336"/>
  <c r="M130" i="336" s="1"/>
  <c r="M129" i="336"/>
  <c r="L128" i="336"/>
  <c r="M128" i="336" s="1"/>
  <c r="L127" i="336"/>
  <c r="M127" i="336" s="1"/>
  <c r="L126" i="336"/>
  <c r="K123" i="336"/>
  <c r="J123" i="336"/>
  <c r="I123" i="336"/>
  <c r="H123" i="336"/>
  <c r="G123" i="336"/>
  <c r="E123" i="336"/>
  <c r="L122" i="336"/>
  <c r="M122" i="336" s="1"/>
  <c r="M123" i="336" s="1"/>
  <c r="K119" i="336"/>
  <c r="J119" i="336"/>
  <c r="I119" i="336"/>
  <c r="H119" i="336"/>
  <c r="G119" i="336"/>
  <c r="E119" i="336"/>
  <c r="M118" i="336"/>
  <c r="K113" i="336"/>
  <c r="J113" i="336"/>
  <c r="H113" i="336"/>
  <c r="G113" i="336"/>
  <c r="E113" i="336"/>
  <c r="L111" i="336"/>
  <c r="M111" i="336" s="1"/>
  <c r="M113" i="336" s="1"/>
  <c r="K108" i="336"/>
  <c r="J108" i="336"/>
  <c r="I108" i="336"/>
  <c r="H108" i="336"/>
  <c r="L106" i="336"/>
  <c r="M106" i="336" s="1"/>
  <c r="K103" i="336"/>
  <c r="J103" i="336"/>
  <c r="I103" i="336"/>
  <c r="H103" i="336"/>
  <c r="G103" i="336"/>
  <c r="F103" i="336"/>
  <c r="E103" i="336"/>
  <c r="L101" i="336"/>
  <c r="K98" i="336"/>
  <c r="J98" i="336"/>
  <c r="I98" i="336"/>
  <c r="H98" i="336"/>
  <c r="G98" i="336"/>
  <c r="E98" i="336"/>
  <c r="L97" i="336"/>
  <c r="M97" i="336" s="1"/>
  <c r="L96" i="336"/>
  <c r="M96" i="336" s="1"/>
  <c r="L95" i="336"/>
  <c r="M95" i="336" s="1"/>
  <c r="L94" i="336"/>
  <c r="M94" i="336" s="1"/>
  <c r="L93" i="336"/>
  <c r="M93" i="336" s="1"/>
  <c r="L92" i="336"/>
  <c r="M92" i="336" s="1"/>
  <c r="L91" i="336"/>
  <c r="M91" i="336" s="1"/>
  <c r="L90" i="336"/>
  <c r="M90" i="336" s="1"/>
  <c r="L89" i="336"/>
  <c r="M89" i="336" s="1"/>
  <c r="L88" i="336"/>
  <c r="M88" i="336" s="1"/>
  <c r="L87" i="336"/>
  <c r="M87" i="336" s="1"/>
  <c r="L86" i="336"/>
  <c r="L81" i="336"/>
  <c r="M81" i="336" s="1"/>
  <c r="L80" i="336"/>
  <c r="M80" i="336" s="1"/>
  <c r="L79" i="336"/>
  <c r="M79" i="336" s="1"/>
  <c r="L78" i="336"/>
  <c r="M78" i="336" s="1"/>
  <c r="L77" i="336"/>
  <c r="M77" i="336" s="1"/>
  <c r="L76" i="336"/>
  <c r="M76" i="336" s="1"/>
  <c r="L75" i="336"/>
  <c r="M75" i="336" s="1"/>
  <c r="L74" i="336"/>
  <c r="M74" i="336" s="1"/>
  <c r="L73" i="336"/>
  <c r="M73" i="336" s="1"/>
  <c r="L72" i="336"/>
  <c r="M72" i="336" s="1"/>
  <c r="L71" i="336"/>
  <c r="L70" i="336"/>
  <c r="M70" i="336" s="1"/>
  <c r="K67" i="336"/>
  <c r="J67" i="336"/>
  <c r="I67" i="336"/>
  <c r="H67" i="336"/>
  <c r="G67" i="336"/>
  <c r="E67" i="336"/>
  <c r="M66" i="336"/>
  <c r="L65" i="336"/>
  <c r="M65" i="336" s="1"/>
  <c r="L64" i="336"/>
  <c r="M64" i="336" s="1"/>
  <c r="K61" i="336"/>
  <c r="J61" i="336"/>
  <c r="I61" i="336"/>
  <c r="H61" i="336"/>
  <c r="G61" i="336"/>
  <c r="E61" i="336"/>
  <c r="L60" i="336"/>
  <c r="M60" i="336" s="1"/>
  <c r="L59" i="336"/>
  <c r="M59" i="336" s="1"/>
  <c r="K56" i="336"/>
  <c r="J56" i="336"/>
  <c r="I56" i="336"/>
  <c r="H56" i="336"/>
  <c r="G56" i="336"/>
  <c r="F56" i="336"/>
  <c r="E56" i="336"/>
  <c r="L55" i="336"/>
  <c r="M55" i="336" s="1"/>
  <c r="L54" i="336"/>
  <c r="M54" i="336" s="1"/>
  <c r="K51" i="336"/>
  <c r="J51" i="336"/>
  <c r="I51" i="336"/>
  <c r="H51" i="336"/>
  <c r="F51" i="336"/>
  <c r="E51" i="336"/>
  <c r="L50" i="336"/>
  <c r="L51" i="336" s="1"/>
  <c r="K47" i="336"/>
  <c r="J47" i="336"/>
  <c r="I47" i="336"/>
  <c r="H47" i="336"/>
  <c r="G47" i="336"/>
  <c r="E47" i="336"/>
  <c r="L46" i="336"/>
  <c r="M46" i="336" s="1"/>
  <c r="L45" i="336"/>
  <c r="M45" i="336" s="1"/>
  <c r="L44" i="336"/>
  <c r="M44" i="336" s="1"/>
  <c r="L43" i="336"/>
  <c r="M43" i="336" s="1"/>
  <c r="L42" i="336"/>
  <c r="M42" i="336" s="1"/>
  <c r="L41" i="336"/>
  <c r="M41" i="336" s="1"/>
  <c r="K38" i="336"/>
  <c r="J38" i="336"/>
  <c r="I38" i="336"/>
  <c r="H38" i="336"/>
  <c r="G38" i="336"/>
  <c r="F38" i="336"/>
  <c r="E38" i="336"/>
  <c r="L37" i="336"/>
  <c r="L38" i="336" s="1"/>
  <c r="K34" i="336"/>
  <c r="J34" i="336"/>
  <c r="I34" i="336"/>
  <c r="H34" i="336"/>
  <c r="G34" i="336"/>
  <c r="E34" i="336"/>
  <c r="L33" i="336"/>
  <c r="M33" i="336" s="1"/>
  <c r="L32" i="336"/>
  <c r="M32" i="336" s="1"/>
  <c r="L31" i="336"/>
  <c r="M31" i="336" s="1"/>
  <c r="L30" i="336"/>
  <c r="M30" i="336" s="1"/>
  <c r="K27" i="336"/>
  <c r="J27" i="336"/>
  <c r="I27" i="336"/>
  <c r="H27" i="336"/>
  <c r="G27" i="336"/>
  <c r="F27" i="336"/>
  <c r="E27" i="336"/>
  <c r="L26" i="336"/>
  <c r="M26" i="336" s="1"/>
  <c r="L25" i="336"/>
  <c r="M25" i="336" s="1"/>
  <c r="L24" i="336"/>
  <c r="L23" i="336"/>
  <c r="M23" i="336" s="1"/>
  <c r="M16" i="330"/>
  <c r="K15" i="333"/>
  <c r="L15" i="333" s="1"/>
  <c r="D16" i="333"/>
  <c r="D18" i="333" s="1"/>
  <c r="E16" i="333"/>
  <c r="E18" i="333" s="1"/>
  <c r="F16" i="333"/>
  <c r="F18" i="333" s="1"/>
  <c r="G16" i="333"/>
  <c r="G18" i="333" s="1"/>
  <c r="H16" i="333"/>
  <c r="H18" i="333" s="1"/>
  <c r="I16" i="333"/>
  <c r="J16" i="333"/>
  <c r="I18" i="333"/>
  <c r="J18" i="333"/>
  <c r="C241" i="335"/>
  <c r="K238" i="335"/>
  <c r="J238" i="335"/>
  <c r="I238" i="335"/>
  <c r="H238" i="335"/>
  <c r="G238" i="335"/>
  <c r="F238" i="335"/>
  <c r="E238" i="335"/>
  <c r="L237" i="335"/>
  <c r="M237" i="335" s="1"/>
  <c r="L236" i="335"/>
  <c r="M236" i="335" s="1"/>
  <c r="L235" i="335"/>
  <c r="M235" i="335" s="1"/>
  <c r="M234" i="335"/>
  <c r="M233" i="335"/>
  <c r="L233" i="335"/>
  <c r="M232" i="335"/>
  <c r="L232" i="335"/>
  <c r="L238" i="335" s="1"/>
  <c r="K229" i="335"/>
  <c r="J229" i="335"/>
  <c r="I229" i="335"/>
  <c r="H229" i="335"/>
  <c r="G229" i="335"/>
  <c r="F229" i="335"/>
  <c r="E229" i="335"/>
  <c r="M228" i="335"/>
  <c r="M227" i="335"/>
  <c r="L226" i="335"/>
  <c r="M226" i="335" s="1"/>
  <c r="L225" i="335"/>
  <c r="M225" i="335" s="1"/>
  <c r="L223" i="335"/>
  <c r="M223" i="335" s="1"/>
  <c r="L222" i="335"/>
  <c r="L229" i="335" s="1"/>
  <c r="K219" i="335"/>
  <c r="J219" i="335"/>
  <c r="I219" i="335"/>
  <c r="H219" i="335"/>
  <c r="G219" i="335"/>
  <c r="F219" i="335"/>
  <c r="E219" i="335"/>
  <c r="M218" i="335"/>
  <c r="L217" i="335"/>
  <c r="M217" i="335" s="1"/>
  <c r="L216" i="335"/>
  <c r="M216" i="335" s="1"/>
  <c r="L215" i="335"/>
  <c r="M215" i="335" s="1"/>
  <c r="L213" i="335"/>
  <c r="M213" i="335" s="1"/>
  <c r="L212" i="335"/>
  <c r="M212" i="335" s="1"/>
  <c r="L211" i="335"/>
  <c r="L219" i="335" s="1"/>
  <c r="L210" i="335"/>
  <c r="M210" i="335" s="1"/>
  <c r="K207" i="335"/>
  <c r="K239" i="335" s="1"/>
  <c r="J207" i="335"/>
  <c r="J239" i="335" s="1"/>
  <c r="I207" i="335"/>
  <c r="I239" i="335" s="1"/>
  <c r="H207" i="335"/>
  <c r="H239" i="335" s="1"/>
  <c r="G207" i="335"/>
  <c r="G239" i="335" s="1"/>
  <c r="F207" i="335"/>
  <c r="F239" i="335" s="1"/>
  <c r="E207" i="335"/>
  <c r="E239" i="335" s="1"/>
  <c r="M206" i="335"/>
  <c r="L205" i="335"/>
  <c r="M205" i="335" s="1"/>
  <c r="L204" i="335"/>
  <c r="M204" i="335" s="1"/>
  <c r="L203" i="335"/>
  <c r="M203" i="335" s="1"/>
  <c r="L202" i="335"/>
  <c r="M202" i="335" s="1"/>
  <c r="L201" i="335"/>
  <c r="M201" i="335" s="1"/>
  <c r="L199" i="335"/>
  <c r="M199" i="335" s="1"/>
  <c r="L198" i="335"/>
  <c r="M198" i="335" s="1"/>
  <c r="L197" i="335"/>
  <c r="M197" i="335" s="1"/>
  <c r="M196" i="335"/>
  <c r="M195" i="335"/>
  <c r="L195" i="335"/>
  <c r="M194" i="335"/>
  <c r="L194" i="335"/>
  <c r="L193" i="335"/>
  <c r="M193" i="335" s="1"/>
  <c r="K189" i="335"/>
  <c r="J189" i="335"/>
  <c r="I189" i="335"/>
  <c r="H189" i="335"/>
  <c r="G189" i="335"/>
  <c r="E189" i="335"/>
  <c r="M187" i="335"/>
  <c r="L187" i="335"/>
  <c r="L186" i="335"/>
  <c r="M186" i="335" s="1"/>
  <c r="M185" i="335"/>
  <c r="L185" i="335"/>
  <c r="L184" i="335"/>
  <c r="L189" i="335" s="1"/>
  <c r="K181" i="335"/>
  <c r="J181" i="335"/>
  <c r="I181" i="335"/>
  <c r="H181" i="335"/>
  <c r="G181" i="335"/>
  <c r="E181" i="335"/>
  <c r="M180" i="335"/>
  <c r="L180" i="335"/>
  <c r="L179" i="335"/>
  <c r="M179" i="335" s="1"/>
  <c r="M178" i="335"/>
  <c r="L178" i="335"/>
  <c r="L177" i="335"/>
  <c r="M177" i="335" s="1"/>
  <c r="M176" i="335"/>
  <c r="L176" i="335"/>
  <c r="L175" i="335"/>
  <c r="L181" i="335" s="1"/>
  <c r="K172" i="335"/>
  <c r="J172" i="335"/>
  <c r="I172" i="335"/>
  <c r="H172" i="335"/>
  <c r="G172" i="335"/>
  <c r="F172" i="335"/>
  <c r="E172" i="335"/>
  <c r="M171" i="335"/>
  <c r="L171" i="335"/>
  <c r="L170" i="335"/>
  <c r="L172" i="335" s="1"/>
  <c r="K167" i="335"/>
  <c r="J167" i="335"/>
  <c r="I167" i="335"/>
  <c r="H167" i="335"/>
  <c r="G167" i="335"/>
  <c r="E167" i="335"/>
  <c r="L166" i="335"/>
  <c r="M166" i="335" s="1"/>
  <c r="L165" i="335"/>
  <c r="L167" i="335" s="1"/>
  <c r="K162" i="335"/>
  <c r="J162" i="335"/>
  <c r="I162" i="335"/>
  <c r="H162" i="335"/>
  <c r="G162" i="335"/>
  <c r="F162" i="335"/>
  <c r="E162" i="335"/>
  <c r="L161" i="335"/>
  <c r="M161" i="335" s="1"/>
  <c r="M160" i="335"/>
  <c r="L160" i="335"/>
  <c r="L159" i="335"/>
  <c r="M159" i="335" s="1"/>
  <c r="M158" i="335"/>
  <c r="L158" i="335"/>
  <c r="L162" i="335" s="1"/>
  <c r="K155" i="335"/>
  <c r="J155" i="335"/>
  <c r="I155" i="335"/>
  <c r="H155" i="335"/>
  <c r="G155" i="335"/>
  <c r="F155" i="335"/>
  <c r="E155" i="335"/>
  <c r="L154" i="335"/>
  <c r="L155" i="335" s="1"/>
  <c r="K151" i="335"/>
  <c r="J151" i="335"/>
  <c r="I151" i="335"/>
  <c r="H151" i="335"/>
  <c r="G151" i="335"/>
  <c r="E151" i="335"/>
  <c r="M150" i="335"/>
  <c r="L150" i="335"/>
  <c r="L149" i="335"/>
  <c r="L151" i="335" s="1"/>
  <c r="K146" i="335"/>
  <c r="J146" i="335"/>
  <c r="I146" i="335"/>
  <c r="H146" i="335"/>
  <c r="G146" i="335"/>
  <c r="F146" i="335"/>
  <c r="E146" i="335"/>
  <c r="L145" i="335"/>
  <c r="M145" i="335" s="1"/>
  <c r="L144" i="335"/>
  <c r="M144" i="335" s="1"/>
  <c r="L143" i="335"/>
  <c r="L146" i="335" s="1"/>
  <c r="L140" i="335"/>
  <c r="K140" i="335"/>
  <c r="J140" i="335"/>
  <c r="I140" i="335"/>
  <c r="H140" i="335"/>
  <c r="G140" i="335"/>
  <c r="F140" i="335"/>
  <c r="E140" i="335"/>
  <c r="M139" i="335"/>
  <c r="L139" i="335"/>
  <c r="L138" i="335"/>
  <c r="M138" i="335" s="1"/>
  <c r="M137" i="335"/>
  <c r="L136" i="335"/>
  <c r="M136" i="335" s="1"/>
  <c r="M140" i="335" s="1"/>
  <c r="L133" i="335"/>
  <c r="K133" i="335"/>
  <c r="J133" i="335"/>
  <c r="I133" i="335"/>
  <c r="H133" i="335"/>
  <c r="G133" i="335"/>
  <c r="F133" i="335"/>
  <c r="E133" i="335"/>
  <c r="M132" i="335"/>
  <c r="L132" i="335"/>
  <c r="L131" i="335"/>
  <c r="M131" i="335" s="1"/>
  <c r="M130" i="335"/>
  <c r="M133" i="335" s="1"/>
  <c r="L130" i="335"/>
  <c r="K127" i="335"/>
  <c r="J127" i="335"/>
  <c r="I127" i="335"/>
  <c r="H127" i="335"/>
  <c r="G127" i="335"/>
  <c r="E127" i="335"/>
  <c r="L126" i="335"/>
  <c r="M126" i="335" s="1"/>
  <c r="M127" i="335" s="1"/>
  <c r="K123" i="335"/>
  <c r="J123" i="335"/>
  <c r="I123" i="335"/>
  <c r="H123" i="335"/>
  <c r="G123" i="335"/>
  <c r="F123" i="335"/>
  <c r="E123" i="335"/>
  <c r="L122" i="335"/>
  <c r="M122" i="335" s="1"/>
  <c r="M121" i="335"/>
  <c r="M120" i="335"/>
  <c r="L120" i="335"/>
  <c r="L119" i="335"/>
  <c r="M119" i="335" s="1"/>
  <c r="M118" i="335"/>
  <c r="L118" i="335"/>
  <c r="L123" i="335" s="1"/>
  <c r="K115" i="335"/>
  <c r="J115" i="335"/>
  <c r="I115" i="335"/>
  <c r="H115" i="335"/>
  <c r="G115" i="335"/>
  <c r="E115" i="335"/>
  <c r="L114" i="335"/>
  <c r="M114" i="335" s="1"/>
  <c r="M115" i="335" s="1"/>
  <c r="K111" i="335"/>
  <c r="J111" i="335"/>
  <c r="I111" i="335"/>
  <c r="H111" i="335"/>
  <c r="G111" i="335"/>
  <c r="E111" i="335"/>
  <c r="M110" i="335"/>
  <c r="L110" i="335"/>
  <c r="M109" i="335"/>
  <c r="L108" i="335"/>
  <c r="L111" i="335" s="1"/>
  <c r="K105" i="335"/>
  <c r="J105" i="335"/>
  <c r="I105" i="335"/>
  <c r="H105" i="335"/>
  <c r="G105" i="335"/>
  <c r="E105" i="335"/>
  <c r="L103" i="335"/>
  <c r="M103" i="335" s="1"/>
  <c r="M105" i="335" s="1"/>
  <c r="L100" i="335"/>
  <c r="K100" i="335"/>
  <c r="J100" i="335"/>
  <c r="I100" i="335"/>
  <c r="H100" i="335"/>
  <c r="G100" i="335"/>
  <c r="E100" i="335"/>
  <c r="M99" i="335"/>
  <c r="M98" i="335"/>
  <c r="L98" i="335"/>
  <c r="L97" i="335"/>
  <c r="M97" i="335" s="1"/>
  <c r="M100" i="335" s="1"/>
  <c r="K94" i="335"/>
  <c r="J94" i="335"/>
  <c r="I94" i="335"/>
  <c r="H94" i="335"/>
  <c r="G94" i="335"/>
  <c r="F94" i="335"/>
  <c r="E94" i="335"/>
  <c r="L93" i="335"/>
  <c r="M93" i="335" s="1"/>
  <c r="L92" i="335"/>
  <c r="L94" i="335" s="1"/>
  <c r="K89" i="335"/>
  <c r="J89" i="335"/>
  <c r="I89" i="335"/>
  <c r="H89" i="335"/>
  <c r="G89" i="335"/>
  <c r="E89" i="335"/>
  <c r="M88" i="335"/>
  <c r="L88" i="335"/>
  <c r="L87" i="335"/>
  <c r="M87" i="335" s="1"/>
  <c r="M86" i="335"/>
  <c r="L86" i="335"/>
  <c r="L85" i="335"/>
  <c r="M85" i="335" s="1"/>
  <c r="L84" i="335"/>
  <c r="M84" i="335" s="1"/>
  <c r="L83" i="335"/>
  <c r="M83" i="335" s="1"/>
  <c r="L82" i="335"/>
  <c r="M82" i="335" s="1"/>
  <c r="L81" i="335"/>
  <c r="M81" i="335" s="1"/>
  <c r="L80" i="335"/>
  <c r="M80" i="335" s="1"/>
  <c r="L79" i="335"/>
  <c r="M79" i="335" s="1"/>
  <c r="L78" i="335"/>
  <c r="M78" i="335" s="1"/>
  <c r="L77" i="335"/>
  <c r="L89" i="335" s="1"/>
  <c r="K74" i="335"/>
  <c r="J74" i="335"/>
  <c r="I74" i="335"/>
  <c r="H74" i="335"/>
  <c r="G74" i="335"/>
  <c r="F74" i="335"/>
  <c r="E74" i="335"/>
  <c r="L73" i="335"/>
  <c r="M73" i="335" s="1"/>
  <c r="M72" i="335"/>
  <c r="L72" i="335"/>
  <c r="L71" i="335"/>
  <c r="M71" i="335" s="1"/>
  <c r="M70" i="335"/>
  <c r="L70" i="335"/>
  <c r="L69" i="335"/>
  <c r="M69" i="335" s="1"/>
  <c r="M68" i="335"/>
  <c r="L68" i="335"/>
  <c r="L67" i="335"/>
  <c r="M67" i="335" s="1"/>
  <c r="M66" i="335"/>
  <c r="L66" i="335"/>
  <c r="L65" i="335"/>
  <c r="M65" i="335" s="1"/>
  <c r="M64" i="335"/>
  <c r="L64" i="335"/>
  <c r="L63" i="335"/>
  <c r="M63" i="335" s="1"/>
  <c r="M62" i="335"/>
  <c r="L62" i="335"/>
  <c r="L74" i="335" s="1"/>
  <c r="K59" i="335"/>
  <c r="J59" i="335"/>
  <c r="I59" i="335"/>
  <c r="H59" i="335"/>
  <c r="G59" i="335"/>
  <c r="E59" i="335"/>
  <c r="M58" i="335"/>
  <c r="L57" i="335"/>
  <c r="M57" i="335" s="1"/>
  <c r="M56" i="335"/>
  <c r="M59" i="335" s="1"/>
  <c r="L56" i="335"/>
  <c r="L59" i="335" s="1"/>
  <c r="K53" i="335"/>
  <c r="J53" i="335"/>
  <c r="I53" i="335"/>
  <c r="H53" i="335"/>
  <c r="G53" i="335"/>
  <c r="E53" i="335"/>
  <c r="L52" i="335"/>
  <c r="M52" i="335" s="1"/>
  <c r="L51" i="335"/>
  <c r="M51" i="335" s="1"/>
  <c r="L48" i="335"/>
  <c r="K48" i="335"/>
  <c r="J48" i="335"/>
  <c r="I48" i="335"/>
  <c r="H48" i="335"/>
  <c r="G48" i="335"/>
  <c r="F48" i="335"/>
  <c r="E48" i="335"/>
  <c r="M47" i="335"/>
  <c r="L47" i="335"/>
  <c r="L46" i="335"/>
  <c r="M46" i="335" s="1"/>
  <c r="M48" i="335" s="1"/>
  <c r="K43" i="335"/>
  <c r="J43" i="335"/>
  <c r="I43" i="335"/>
  <c r="H43" i="335"/>
  <c r="F43" i="335"/>
  <c r="E43" i="335"/>
  <c r="M42" i="335"/>
  <c r="M43" i="335" s="1"/>
  <c r="L42" i="335"/>
  <c r="L43" i="335" s="1"/>
  <c r="K39" i="335"/>
  <c r="J39" i="335"/>
  <c r="I39" i="335"/>
  <c r="H39" i="335"/>
  <c r="G39" i="335"/>
  <c r="E39" i="335"/>
  <c r="L38" i="335"/>
  <c r="M38" i="335" s="1"/>
  <c r="M37" i="335"/>
  <c r="L37" i="335"/>
  <c r="L36" i="335"/>
  <c r="M36" i="335" s="1"/>
  <c r="M35" i="335"/>
  <c r="L35" i="335"/>
  <c r="L34" i="335"/>
  <c r="M34" i="335" s="1"/>
  <c r="M33" i="335"/>
  <c r="M39" i="335" s="1"/>
  <c r="L33" i="335"/>
  <c r="L39" i="335" s="1"/>
  <c r="K30" i="335"/>
  <c r="J30" i="335"/>
  <c r="I30" i="335"/>
  <c r="H30" i="335"/>
  <c r="G30" i="335"/>
  <c r="F30" i="335"/>
  <c r="E30" i="335"/>
  <c r="L29" i="335"/>
  <c r="L30" i="335" s="1"/>
  <c r="K26" i="335"/>
  <c r="J26" i="335"/>
  <c r="I26" i="335"/>
  <c r="H26" i="335"/>
  <c r="G26" i="335"/>
  <c r="E26" i="335"/>
  <c r="L25" i="335"/>
  <c r="M25" i="335" s="1"/>
  <c r="L24" i="335"/>
  <c r="M24" i="335" s="1"/>
  <c r="L23" i="335"/>
  <c r="M23" i="335" s="1"/>
  <c r="L22" i="335"/>
  <c r="L26" i="335" s="1"/>
  <c r="K19" i="335"/>
  <c r="K241" i="335" s="1"/>
  <c r="J19" i="335"/>
  <c r="I19" i="335"/>
  <c r="I241" i="335" s="1"/>
  <c r="H19" i="335"/>
  <c r="G19" i="335"/>
  <c r="G241" i="335" s="1"/>
  <c r="F19" i="335"/>
  <c r="E19" i="335"/>
  <c r="E241" i="335" s="1"/>
  <c r="M18" i="335"/>
  <c r="L18" i="335"/>
  <c r="M17" i="335"/>
  <c r="L17" i="335"/>
  <c r="M16" i="335"/>
  <c r="L16" i="335"/>
  <c r="M15" i="335"/>
  <c r="M19" i="335" s="1"/>
  <c r="L15" i="335"/>
  <c r="L19" i="335" s="1"/>
  <c r="E39" i="341" l="1"/>
  <c r="M39" i="341"/>
  <c r="K39" i="341"/>
  <c r="K40" i="341" s="1"/>
  <c r="G39" i="341"/>
  <c r="G40" i="341" s="1"/>
  <c r="J39" i="341"/>
  <c r="J40" i="341" s="1"/>
  <c r="F39" i="341"/>
  <c r="F40" i="341" s="1"/>
  <c r="H40" i="341"/>
  <c r="E40" i="341"/>
  <c r="I39" i="341"/>
  <c r="I40" i="341" s="1"/>
  <c r="G41" i="339"/>
  <c r="M19" i="339"/>
  <c r="I41" i="339"/>
  <c r="E41" i="339"/>
  <c r="H41" i="339"/>
  <c r="L41" i="339"/>
  <c r="J41" i="339"/>
  <c r="M20" i="339"/>
  <c r="M24" i="339"/>
  <c r="L34" i="341"/>
  <c r="M40" i="341"/>
  <c r="M224" i="336"/>
  <c r="L224" i="336"/>
  <c r="L234" i="336"/>
  <c r="L243" i="336"/>
  <c r="L119" i="336"/>
  <c r="M212" i="336"/>
  <c r="H159" i="337"/>
  <c r="P108" i="337"/>
  <c r="P109" i="337" s="1"/>
  <c r="M159" i="337"/>
  <c r="L15" i="340"/>
  <c r="F18" i="340"/>
  <c r="M15" i="339"/>
  <c r="M16" i="339" s="1"/>
  <c r="M46" i="338"/>
  <c r="M23" i="338"/>
  <c r="L27" i="338"/>
  <c r="M27" i="338" s="1"/>
  <c r="M38" i="338"/>
  <c r="L42" i="338"/>
  <c r="M22" i="338"/>
  <c r="M37" i="338"/>
  <c r="M45" i="338"/>
  <c r="M42" i="338"/>
  <c r="O100" i="337"/>
  <c r="P93" i="337"/>
  <c r="P100" i="337" s="1"/>
  <c r="O50" i="337"/>
  <c r="P49" i="337"/>
  <c r="P60" i="337"/>
  <c r="O122" i="337"/>
  <c r="I157" i="337"/>
  <c r="I159" i="337" s="1"/>
  <c r="M157" i="337"/>
  <c r="P53" i="337"/>
  <c r="P54" i="337" s="1"/>
  <c r="P104" i="337"/>
  <c r="P105" i="337" s="1"/>
  <c r="P113" i="337"/>
  <c r="P122" i="337" s="1"/>
  <c r="J157" i="337"/>
  <c r="J159" i="337" s="1"/>
  <c r="N157" i="337"/>
  <c r="N159" i="337" s="1"/>
  <c r="O86" i="337"/>
  <c r="O133" i="337"/>
  <c r="K157" i="337"/>
  <c r="K159" i="337" s="1"/>
  <c r="O42" i="337"/>
  <c r="P28" i="337"/>
  <c r="P29" i="337" s="1"/>
  <c r="O60" i="337"/>
  <c r="P50" i="337"/>
  <c r="O77" i="337"/>
  <c r="P84" i="337"/>
  <c r="P86" i="337" s="1"/>
  <c r="P19" i="337"/>
  <c r="P20" i="337" s="1"/>
  <c r="O70" i="337"/>
  <c r="P74" i="337"/>
  <c r="P77" i="337" s="1"/>
  <c r="O145" i="337"/>
  <c r="O156" i="337"/>
  <c r="H157" i="337"/>
  <c r="L157" i="337"/>
  <c r="L159" i="337" s="1"/>
  <c r="P16" i="337"/>
  <c r="P70" i="337"/>
  <c r="O16" i="337"/>
  <c r="O25" i="337"/>
  <c r="P80" i="337"/>
  <c r="P81" i="337" s="1"/>
  <c r="P89" i="337"/>
  <c r="P90" i="337" s="1"/>
  <c r="P125" i="337"/>
  <c r="P133" i="337" s="1"/>
  <c r="P148" i="337"/>
  <c r="P156" i="337" s="1"/>
  <c r="P136" i="337"/>
  <c r="P145" i="337" s="1"/>
  <c r="L212" i="336"/>
  <c r="I244" i="336"/>
  <c r="I246" i="336" s="1"/>
  <c r="M61" i="336"/>
  <c r="L178" i="336"/>
  <c r="H246" i="336"/>
  <c r="L103" i="336"/>
  <c r="L83" i="336"/>
  <c r="M140" i="336"/>
  <c r="M56" i="336"/>
  <c r="L131" i="336"/>
  <c r="L27" i="336"/>
  <c r="M34" i="336"/>
  <c r="M67" i="336"/>
  <c r="M108" i="336"/>
  <c r="M126" i="336"/>
  <c r="M131" i="336" s="1"/>
  <c r="M147" i="336"/>
  <c r="L147" i="336"/>
  <c r="J244" i="336"/>
  <c r="J246" i="336" s="1"/>
  <c r="M50" i="336"/>
  <c r="M51" i="336" s="1"/>
  <c r="M71" i="336"/>
  <c r="M83" i="336" s="1"/>
  <c r="M176" i="336"/>
  <c r="M178" i="336" s="1"/>
  <c r="E244" i="336"/>
  <c r="E246" i="336" s="1"/>
  <c r="L56" i="336"/>
  <c r="L173" i="336"/>
  <c r="G244" i="336"/>
  <c r="G246" i="336" s="1"/>
  <c r="K244" i="336"/>
  <c r="K246" i="336" s="1"/>
  <c r="M47" i="336"/>
  <c r="L162" i="336"/>
  <c r="M161" i="336"/>
  <c r="M37" i="336"/>
  <c r="M38" i="336" s="1"/>
  <c r="L47" i="336"/>
  <c r="L98" i="336"/>
  <c r="L135" i="336"/>
  <c r="L187" i="336"/>
  <c r="M181" i="336"/>
  <c r="M187" i="336" s="1"/>
  <c r="L194" i="336"/>
  <c r="M194" i="336"/>
  <c r="M237" i="336"/>
  <c r="M243" i="336" s="1"/>
  <c r="L34" i="336"/>
  <c r="M116" i="336"/>
  <c r="M119" i="336" s="1"/>
  <c r="M24" i="336"/>
  <c r="M27" i="336" s="1"/>
  <c r="L61" i="336"/>
  <c r="L67" i="336"/>
  <c r="M86" i="336"/>
  <c r="M98" i="336" s="1"/>
  <c r="M101" i="336"/>
  <c r="M103" i="336" s="1"/>
  <c r="L108" i="336"/>
  <c r="L123" i="336"/>
  <c r="L140" i="336"/>
  <c r="L153" i="336"/>
  <c r="L158" i="336"/>
  <c r="M156" i="336"/>
  <c r="M158" i="336" s="1"/>
  <c r="L168" i="336"/>
  <c r="M165" i="336"/>
  <c r="M168" i="336" s="1"/>
  <c r="M173" i="336"/>
  <c r="L113" i="336"/>
  <c r="M150" i="336"/>
  <c r="M153" i="336" s="1"/>
  <c r="M227" i="336"/>
  <c r="M234" i="336" s="1"/>
  <c r="K16" i="333"/>
  <c r="F241" i="335"/>
  <c r="J241" i="335"/>
  <c r="M162" i="335"/>
  <c r="M74" i="335"/>
  <c r="M207" i="335"/>
  <c r="H241" i="335"/>
  <c r="M53" i="335"/>
  <c r="M123" i="335"/>
  <c r="M238" i="335"/>
  <c r="L53" i="335"/>
  <c r="L241" i="335" s="1"/>
  <c r="L207" i="335"/>
  <c r="L239" i="335" s="1"/>
  <c r="M22" i="335"/>
  <c r="M26" i="335" s="1"/>
  <c r="M29" i="335"/>
  <c r="M30" i="335" s="1"/>
  <c r="M77" i="335"/>
  <c r="M89" i="335" s="1"/>
  <c r="M92" i="335"/>
  <c r="M94" i="335" s="1"/>
  <c r="M108" i="335"/>
  <c r="M111" i="335" s="1"/>
  <c r="L115" i="335"/>
  <c r="L127" i="335"/>
  <c r="M165" i="335"/>
  <c r="M167" i="335" s="1"/>
  <c r="M170" i="335"/>
  <c r="M172" i="335" s="1"/>
  <c r="M211" i="335"/>
  <c r="M219" i="335" s="1"/>
  <c r="L105" i="335"/>
  <c r="M149" i="335"/>
  <c r="M151" i="335" s="1"/>
  <c r="M154" i="335"/>
  <c r="M175" i="335"/>
  <c r="M181" i="335" s="1"/>
  <c r="M184" i="335"/>
  <c r="M189" i="335" s="1"/>
  <c r="M143" i="335"/>
  <c r="M146" i="335" s="1"/>
  <c r="M222" i="335"/>
  <c r="M229" i="335" s="1"/>
  <c r="L39" i="341" l="1"/>
  <c r="L40" i="341" s="1"/>
  <c r="M41" i="339"/>
  <c r="O157" i="337"/>
  <c r="O159" i="337" s="1"/>
  <c r="P157" i="337"/>
  <c r="P159" i="337" s="1"/>
  <c r="L244" i="336"/>
  <c r="L246" i="336" s="1"/>
  <c r="M244" i="336"/>
  <c r="M246" i="336" s="1"/>
  <c r="K18" i="333"/>
  <c r="L16" i="333"/>
  <c r="L18" i="333" s="1"/>
  <c r="M241" i="335"/>
  <c r="M239" i="335"/>
  <c r="I146" i="329" l="1"/>
  <c r="J146" i="329"/>
  <c r="K146" i="329"/>
  <c r="L146" i="329"/>
  <c r="M146" i="329"/>
  <c r="N146" i="329"/>
  <c r="H146" i="329"/>
  <c r="I135" i="329"/>
  <c r="J135" i="329"/>
  <c r="K135" i="329"/>
  <c r="L135" i="329"/>
  <c r="M135" i="329"/>
  <c r="N135" i="329"/>
  <c r="H135" i="329"/>
  <c r="I123" i="329"/>
  <c r="J123" i="329"/>
  <c r="K123" i="329"/>
  <c r="L123" i="329"/>
  <c r="M123" i="329"/>
  <c r="N123" i="329"/>
  <c r="H123" i="329"/>
  <c r="I112" i="329"/>
  <c r="J112" i="329"/>
  <c r="K112" i="329"/>
  <c r="L112" i="329"/>
  <c r="M112" i="329"/>
  <c r="N112" i="329"/>
  <c r="H112" i="329"/>
  <c r="O142" i="329"/>
  <c r="P142" i="329" s="1"/>
  <c r="O144" i="329"/>
  <c r="P144" i="329" s="1"/>
  <c r="O143" i="329"/>
  <c r="P143" i="329" s="1"/>
  <c r="O141" i="329"/>
  <c r="P141" i="329" s="1"/>
  <c r="O145" i="329"/>
  <c r="P145" i="329" s="1"/>
  <c r="O140" i="329"/>
  <c r="P140" i="329" s="1"/>
  <c r="O139" i="329"/>
  <c r="P139" i="329" s="1"/>
  <c r="O138" i="329"/>
  <c r="P138" i="329" s="1"/>
  <c r="O132" i="329"/>
  <c r="P132" i="329" s="1"/>
  <c r="O131" i="329"/>
  <c r="P131" i="329" s="1"/>
  <c r="O133" i="329"/>
  <c r="P133" i="329" s="1"/>
  <c r="O130" i="329"/>
  <c r="P130" i="329" s="1"/>
  <c r="O129" i="329"/>
  <c r="P129" i="329" s="1"/>
  <c r="O134" i="329"/>
  <c r="P134" i="329" s="1"/>
  <c r="O128" i="329"/>
  <c r="P128" i="329" s="1"/>
  <c r="O127" i="329"/>
  <c r="P127" i="329" s="1"/>
  <c r="O126" i="329"/>
  <c r="P126" i="329" s="1"/>
  <c r="O122" i="329"/>
  <c r="P122" i="329" s="1"/>
  <c r="O121" i="329"/>
  <c r="P121" i="329" s="1"/>
  <c r="O120" i="329"/>
  <c r="P120" i="329" s="1"/>
  <c r="O119" i="329"/>
  <c r="P119" i="329" s="1"/>
  <c r="O118" i="329"/>
  <c r="P118" i="329" s="1"/>
  <c r="O117" i="329"/>
  <c r="P117" i="329" s="1"/>
  <c r="O116" i="329"/>
  <c r="P116" i="329" s="1"/>
  <c r="O115" i="329"/>
  <c r="P115" i="329" s="1"/>
  <c r="O107" i="329"/>
  <c r="P107" i="329" s="1"/>
  <c r="O111" i="329"/>
  <c r="P111" i="329" s="1"/>
  <c r="O110" i="329"/>
  <c r="P110" i="329" s="1"/>
  <c r="O109" i="329"/>
  <c r="P109" i="329" s="1"/>
  <c r="O108" i="329"/>
  <c r="P108" i="329" s="1"/>
  <c r="O106" i="329"/>
  <c r="P106" i="329" s="1"/>
  <c r="O105" i="329"/>
  <c r="P105" i="329" s="1"/>
  <c r="O37" i="329"/>
  <c r="P37" i="329" s="1"/>
  <c r="O33" i="329"/>
  <c r="P33" i="329" s="1"/>
  <c r="D41" i="332"/>
  <c r="M38" i="332"/>
  <c r="M39" i="332" s="1"/>
  <c r="H24" i="332"/>
  <c r="I24" i="332"/>
  <c r="J24" i="332"/>
  <c r="K24" i="332"/>
  <c r="G24" i="332"/>
  <c r="E24" i="332"/>
  <c r="L23" i="332"/>
  <c r="M23" i="332" s="1"/>
  <c r="J27" i="331"/>
  <c r="I27" i="331"/>
  <c r="H27" i="331"/>
  <c r="G27" i="331"/>
  <c r="E27" i="331"/>
  <c r="L26" i="331"/>
  <c r="L27" i="331" s="1"/>
  <c r="P97" i="329"/>
  <c r="O84" i="329"/>
  <c r="O85" i="329" s="1"/>
  <c r="N50" i="329"/>
  <c r="N85" i="329"/>
  <c r="L32" i="332"/>
  <c r="M32" i="332" s="1"/>
  <c r="L31" i="332"/>
  <c r="M31" i="332" s="1"/>
  <c r="L28" i="332"/>
  <c r="M28" i="332" s="1"/>
  <c r="L27" i="332"/>
  <c r="M27" i="332" s="1"/>
  <c r="K20" i="332"/>
  <c r="J20" i="332"/>
  <c r="I20" i="332"/>
  <c r="H20" i="332"/>
  <c r="G20" i="332"/>
  <c r="F20" i="332"/>
  <c r="E20" i="332"/>
  <c r="L19" i="332"/>
  <c r="M19" i="332" s="1"/>
  <c r="K16" i="332"/>
  <c r="J16" i="332"/>
  <c r="J41" i="332" s="1"/>
  <c r="I16" i="332"/>
  <c r="H16" i="332"/>
  <c r="G16" i="332"/>
  <c r="G41" i="332" s="1"/>
  <c r="F16" i="332"/>
  <c r="E16" i="332"/>
  <c r="L15" i="332"/>
  <c r="M15" i="332" s="1"/>
  <c r="M16" i="332" s="1"/>
  <c r="J60" i="331"/>
  <c r="I60" i="331"/>
  <c r="I62" i="331" s="1"/>
  <c r="H60" i="331"/>
  <c r="G60" i="331"/>
  <c r="E60" i="331"/>
  <c r="L59" i="331"/>
  <c r="L60" i="331" s="1"/>
  <c r="J56" i="331"/>
  <c r="I56" i="331"/>
  <c r="H56" i="331"/>
  <c r="G56" i="331"/>
  <c r="E56" i="331"/>
  <c r="L55" i="331"/>
  <c r="L56" i="331" s="1"/>
  <c r="J52" i="331"/>
  <c r="I52" i="331"/>
  <c r="H52" i="331"/>
  <c r="G52" i="331"/>
  <c r="E52" i="331"/>
  <c r="L51" i="331"/>
  <c r="M51" i="331" s="1"/>
  <c r="L50" i="331"/>
  <c r="J47" i="331"/>
  <c r="I47" i="331"/>
  <c r="H47" i="331"/>
  <c r="G47" i="331"/>
  <c r="E47" i="331"/>
  <c r="L46" i="331"/>
  <c r="M46" i="331" s="1"/>
  <c r="J43" i="331"/>
  <c r="I43" i="331"/>
  <c r="H43" i="331"/>
  <c r="G43" i="331"/>
  <c r="E43" i="331"/>
  <c r="L42" i="331"/>
  <c r="M42" i="331" s="1"/>
  <c r="J39" i="331"/>
  <c r="I39" i="331"/>
  <c r="H39" i="331"/>
  <c r="G39" i="331"/>
  <c r="E39" i="331"/>
  <c r="L38" i="331"/>
  <c r="L39" i="331" s="1"/>
  <c r="J31" i="331"/>
  <c r="I31" i="331"/>
  <c r="H31" i="331"/>
  <c r="G31" i="331"/>
  <c r="E31" i="331"/>
  <c r="L30" i="331"/>
  <c r="L31" i="331" s="1"/>
  <c r="J23" i="331"/>
  <c r="I23" i="331"/>
  <c r="H23" i="331"/>
  <c r="G23" i="331"/>
  <c r="E23" i="331"/>
  <c r="L22" i="331"/>
  <c r="L23" i="331" s="1"/>
  <c r="J33" i="330"/>
  <c r="H33" i="330"/>
  <c r="F33" i="330"/>
  <c r="K32" i="330"/>
  <c r="K33" i="330" s="1"/>
  <c r="J32" i="330"/>
  <c r="I32" i="330"/>
  <c r="I33" i="330" s="1"/>
  <c r="H32" i="330"/>
  <c r="G32" i="330"/>
  <c r="G33" i="330" s="1"/>
  <c r="E32" i="330"/>
  <c r="E33" i="330" s="1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L32" i="330" s="1"/>
  <c r="L33" i="330" s="1"/>
  <c r="M32" i="330"/>
  <c r="M33" i="330" s="1"/>
  <c r="O104" i="329"/>
  <c r="P104" i="329" s="1"/>
  <c r="O103" i="329"/>
  <c r="P103" i="329" s="1"/>
  <c r="N99" i="329"/>
  <c r="M99" i="329"/>
  <c r="L99" i="329"/>
  <c r="K99" i="329"/>
  <c r="J99" i="329"/>
  <c r="H99" i="329"/>
  <c r="O98" i="329"/>
  <c r="O99" i="329" s="1"/>
  <c r="N94" i="329"/>
  <c r="M94" i="329"/>
  <c r="L94" i="329"/>
  <c r="K94" i="329"/>
  <c r="J94" i="329"/>
  <c r="I94" i="329"/>
  <c r="H94" i="329"/>
  <c r="O93" i="329"/>
  <c r="P93" i="329" s="1"/>
  <c r="O92" i="329"/>
  <c r="P92" i="329" s="1"/>
  <c r="O91" i="329"/>
  <c r="P91" i="329" s="1"/>
  <c r="O90" i="329"/>
  <c r="P90" i="329" s="1"/>
  <c r="O89" i="329"/>
  <c r="P89" i="329" s="1"/>
  <c r="O88" i="329"/>
  <c r="P88" i="329" s="1"/>
  <c r="N81" i="329"/>
  <c r="M81" i="329"/>
  <c r="L81" i="329"/>
  <c r="K81" i="329"/>
  <c r="J81" i="329"/>
  <c r="I81" i="329"/>
  <c r="H81" i="329"/>
  <c r="O80" i="329"/>
  <c r="P80" i="329" s="1"/>
  <c r="O79" i="329"/>
  <c r="P79" i="329" s="1"/>
  <c r="N76" i="329"/>
  <c r="M76" i="329"/>
  <c r="L76" i="329"/>
  <c r="K76" i="329"/>
  <c r="J76" i="329"/>
  <c r="I76" i="329"/>
  <c r="H76" i="329"/>
  <c r="O75" i="329"/>
  <c r="O76" i="329" s="1"/>
  <c r="N72" i="329"/>
  <c r="M72" i="329"/>
  <c r="L72" i="329"/>
  <c r="K72" i="329"/>
  <c r="J72" i="329"/>
  <c r="H72" i="329"/>
  <c r="O71" i="329"/>
  <c r="P71" i="329" s="1"/>
  <c r="O70" i="329"/>
  <c r="P70" i="329" s="1"/>
  <c r="O69" i="329"/>
  <c r="P69" i="329" s="1"/>
  <c r="P68" i="329"/>
  <c r="N65" i="329"/>
  <c r="M65" i="329"/>
  <c r="L65" i="329"/>
  <c r="K65" i="329"/>
  <c r="J65" i="329"/>
  <c r="H65" i="329"/>
  <c r="O63" i="329"/>
  <c r="P63" i="329" s="1"/>
  <c r="O62" i="329"/>
  <c r="P62" i="329" s="1"/>
  <c r="O61" i="329"/>
  <c r="P61" i="329" s="1"/>
  <c r="O60" i="329"/>
  <c r="P60" i="329" s="1"/>
  <c r="O59" i="329"/>
  <c r="P59" i="329" s="1"/>
  <c r="O58" i="329"/>
  <c r="N55" i="329"/>
  <c r="M55" i="329"/>
  <c r="L55" i="329"/>
  <c r="K55" i="329"/>
  <c r="J55" i="329"/>
  <c r="I55" i="329"/>
  <c r="H55" i="329"/>
  <c r="P54" i="329"/>
  <c r="O53" i="329"/>
  <c r="P53" i="329" s="1"/>
  <c r="M50" i="329"/>
  <c r="L50" i="329"/>
  <c r="K50" i="329"/>
  <c r="J50" i="329"/>
  <c r="I50" i="329"/>
  <c r="H50" i="329"/>
  <c r="O49" i="329"/>
  <c r="O50" i="329" s="1"/>
  <c r="N46" i="329"/>
  <c r="M46" i="329"/>
  <c r="L46" i="329"/>
  <c r="K46" i="329"/>
  <c r="J46" i="329"/>
  <c r="I46" i="329"/>
  <c r="H46" i="329"/>
  <c r="O45" i="329"/>
  <c r="P45" i="329" s="1"/>
  <c r="O44" i="329"/>
  <c r="P44" i="329" s="1"/>
  <c r="O32" i="329"/>
  <c r="P32" i="329" s="1"/>
  <c r="O36" i="329"/>
  <c r="P36" i="329" s="1"/>
  <c r="N29" i="329"/>
  <c r="M29" i="329"/>
  <c r="L29" i="329"/>
  <c r="K29" i="329"/>
  <c r="J29" i="329"/>
  <c r="H29" i="329"/>
  <c r="O28" i="329"/>
  <c r="O29" i="329" s="1"/>
  <c r="N25" i="329"/>
  <c r="M25" i="329"/>
  <c r="L25" i="329"/>
  <c r="K25" i="329"/>
  <c r="J25" i="329"/>
  <c r="H25" i="329"/>
  <c r="O24" i="329"/>
  <c r="P24" i="329" s="1"/>
  <c r="P25" i="329" s="1"/>
  <c r="N20" i="329"/>
  <c r="M20" i="329"/>
  <c r="L20" i="329"/>
  <c r="K20" i="329"/>
  <c r="J20" i="329"/>
  <c r="I20" i="329"/>
  <c r="H20" i="329"/>
  <c r="O19" i="329"/>
  <c r="O20" i="329" s="1"/>
  <c r="N16" i="329"/>
  <c r="M16" i="329"/>
  <c r="L16" i="329"/>
  <c r="K16" i="329"/>
  <c r="J16" i="329"/>
  <c r="H16" i="329"/>
  <c r="O15" i="329"/>
  <c r="P15" i="329" s="1"/>
  <c r="P14" i="329"/>
  <c r="G37" i="325"/>
  <c r="H37" i="325"/>
  <c r="I37" i="325"/>
  <c r="J37" i="325"/>
  <c r="L37" i="325"/>
  <c r="M37" i="325"/>
  <c r="E37" i="325"/>
  <c r="D37" i="325"/>
  <c r="L28" i="325"/>
  <c r="M28" i="325" s="1"/>
  <c r="L27" i="325"/>
  <c r="M27" i="325" s="1"/>
  <c r="H41" i="332" l="1"/>
  <c r="I41" i="332"/>
  <c r="E41" i="332"/>
  <c r="L24" i="332"/>
  <c r="M24" i="332" s="1"/>
  <c r="J62" i="331"/>
  <c r="H62" i="331"/>
  <c r="E62" i="331"/>
  <c r="G62" i="331"/>
  <c r="M26" i="331"/>
  <c r="M27" i="331"/>
  <c r="P123" i="329"/>
  <c r="N147" i="329"/>
  <c r="J147" i="329"/>
  <c r="J149" i="329" s="1"/>
  <c r="M147" i="329"/>
  <c r="K147" i="329"/>
  <c r="K149" i="329" s="1"/>
  <c r="L147" i="329"/>
  <c r="L149" i="329" s="1"/>
  <c r="P112" i="329"/>
  <c r="P146" i="329"/>
  <c r="H147" i="329"/>
  <c r="H149" i="329" s="1"/>
  <c r="I147" i="329"/>
  <c r="I149" i="329" s="1"/>
  <c r="N149" i="329"/>
  <c r="M149" i="329"/>
  <c r="P135" i="329"/>
  <c r="O146" i="329"/>
  <c r="O112" i="329"/>
  <c r="O135" i="329"/>
  <c r="O123" i="329"/>
  <c r="P81" i="329"/>
  <c r="O25" i="329"/>
  <c r="P98" i="329"/>
  <c r="P99" i="329" s="1"/>
  <c r="P94" i="329"/>
  <c r="P16" i="329"/>
  <c r="O55" i="329"/>
  <c r="P84" i="329"/>
  <c r="P85" i="329" s="1"/>
  <c r="L20" i="332"/>
  <c r="M20" i="332" s="1"/>
  <c r="M39" i="331"/>
  <c r="L43" i="331"/>
  <c r="L47" i="331"/>
  <c r="M47" i="331" s="1"/>
  <c r="M38" i="331"/>
  <c r="M31" i="331"/>
  <c r="L52" i="331"/>
  <c r="M56" i="331"/>
  <c r="M43" i="331"/>
  <c r="M50" i="331"/>
  <c r="M52" i="331" s="1"/>
  <c r="M22" i="331"/>
  <c r="M23" i="331"/>
  <c r="P49" i="329"/>
  <c r="P50" i="329" s="1"/>
  <c r="O65" i="329"/>
  <c r="P72" i="329"/>
  <c r="P19" i="329"/>
  <c r="P20" i="329" s="1"/>
  <c r="P75" i="329"/>
  <c r="P76" i="329" s="1"/>
  <c r="O46" i="329"/>
  <c r="P55" i="329"/>
  <c r="O81" i="329"/>
  <c r="O94" i="329"/>
  <c r="L16" i="332"/>
  <c r="M60" i="331"/>
  <c r="M59" i="331"/>
  <c r="M55" i="331"/>
  <c r="P46" i="329"/>
  <c r="O72" i="329"/>
  <c r="O16" i="329"/>
  <c r="P28" i="329"/>
  <c r="P29" i="329" s="1"/>
  <c r="P58" i="329"/>
  <c r="P65" i="329" s="1"/>
  <c r="M18" i="326"/>
  <c r="L18" i="326"/>
  <c r="L16" i="326"/>
  <c r="M16" i="326"/>
  <c r="M15" i="326"/>
  <c r="L15" i="326"/>
  <c r="I31" i="323"/>
  <c r="I32" i="323" s="1"/>
  <c r="J31" i="323"/>
  <c r="J32" i="323" s="1"/>
  <c r="K31" i="323"/>
  <c r="K32" i="323" s="1"/>
  <c r="L31" i="323"/>
  <c r="H31" i="323"/>
  <c r="F31" i="323"/>
  <c r="F32" i="323" s="1"/>
  <c r="M30" i="323"/>
  <c r="M29" i="323"/>
  <c r="I138" i="322"/>
  <c r="J138" i="322"/>
  <c r="K138" i="322"/>
  <c r="L138" i="322"/>
  <c r="M138" i="322"/>
  <c r="G138" i="322"/>
  <c r="G16" i="322"/>
  <c r="N33" i="322"/>
  <c r="O33" i="322"/>
  <c r="I224" i="321"/>
  <c r="I177" i="321"/>
  <c r="I19" i="321"/>
  <c r="I151" i="321"/>
  <c r="I158" i="321"/>
  <c r="I163" i="321"/>
  <c r="I168" i="321"/>
  <c r="I185" i="321"/>
  <c r="H185" i="321"/>
  <c r="J185" i="321"/>
  <c r="K185" i="321"/>
  <c r="M185" i="321"/>
  <c r="G185" i="321"/>
  <c r="E185" i="321"/>
  <c r="L120" i="321"/>
  <c r="M120" i="321" s="1"/>
  <c r="L98" i="321"/>
  <c r="M98" i="321" s="1"/>
  <c r="L48" i="321"/>
  <c r="M48" i="321" s="1"/>
  <c r="L146" i="321"/>
  <c r="M146" i="321" s="1"/>
  <c r="I18" i="327"/>
  <c r="H18" i="327"/>
  <c r="G18" i="327"/>
  <c r="K16" i="327"/>
  <c r="K18" i="327" s="1"/>
  <c r="J16" i="327"/>
  <c r="J18" i="327" s="1"/>
  <c r="I16" i="327"/>
  <c r="H16" i="327"/>
  <c r="G16" i="327"/>
  <c r="F16" i="327"/>
  <c r="F18" i="327" s="1"/>
  <c r="E16" i="327"/>
  <c r="E18" i="327" s="1"/>
  <c r="D16" i="327"/>
  <c r="D18" i="327" s="1"/>
  <c r="K15" i="327"/>
  <c r="L15" i="327" s="1"/>
  <c r="L24" i="325"/>
  <c r="M24" i="325" s="1"/>
  <c r="L23" i="325"/>
  <c r="M23" i="325" s="1"/>
  <c r="K20" i="325"/>
  <c r="J20" i="325"/>
  <c r="I20" i="325"/>
  <c r="H20" i="325"/>
  <c r="G20" i="325"/>
  <c r="F20" i="325"/>
  <c r="E20" i="325"/>
  <c r="L19" i="325"/>
  <c r="L20" i="325" s="1"/>
  <c r="K16" i="325"/>
  <c r="J16" i="325"/>
  <c r="I16" i="325"/>
  <c r="H16" i="325"/>
  <c r="G16" i="325"/>
  <c r="F16" i="325"/>
  <c r="E16" i="325"/>
  <c r="L15" i="325"/>
  <c r="L16" i="325" s="1"/>
  <c r="D58" i="324"/>
  <c r="J56" i="324"/>
  <c r="I56" i="324"/>
  <c r="H56" i="324"/>
  <c r="G56" i="324"/>
  <c r="E56" i="324"/>
  <c r="L55" i="324"/>
  <c r="L56" i="324" s="1"/>
  <c r="J52" i="324"/>
  <c r="I52" i="324"/>
  <c r="H52" i="324"/>
  <c r="G52" i="324"/>
  <c r="E52" i="324"/>
  <c r="L51" i="324"/>
  <c r="L52" i="324" s="1"/>
  <c r="J48" i="324"/>
  <c r="I48" i="324"/>
  <c r="H48" i="324"/>
  <c r="G48" i="324"/>
  <c r="E48" i="324"/>
  <c r="L47" i="324"/>
  <c r="M47" i="324" s="1"/>
  <c r="L46" i="324"/>
  <c r="M46" i="324" s="1"/>
  <c r="J43" i="324"/>
  <c r="I43" i="324"/>
  <c r="H43" i="324"/>
  <c r="G43" i="324"/>
  <c r="E43" i="324"/>
  <c r="L42" i="324"/>
  <c r="L43" i="324" s="1"/>
  <c r="J39" i="324"/>
  <c r="I39" i="324"/>
  <c r="H39" i="324"/>
  <c r="G39" i="324"/>
  <c r="E39" i="324"/>
  <c r="L38" i="324"/>
  <c r="L39" i="324" s="1"/>
  <c r="J35" i="324"/>
  <c r="I35" i="324"/>
  <c r="H35" i="324"/>
  <c r="G35" i="324"/>
  <c r="E35" i="324"/>
  <c r="L34" i="324"/>
  <c r="L35" i="324" s="1"/>
  <c r="J27" i="324"/>
  <c r="I27" i="324"/>
  <c r="H27" i="324"/>
  <c r="G27" i="324"/>
  <c r="E27" i="324"/>
  <c r="L26" i="324"/>
  <c r="L27" i="324" s="1"/>
  <c r="J23" i="324"/>
  <c r="I23" i="324"/>
  <c r="H23" i="324"/>
  <c r="G23" i="324"/>
  <c r="E23" i="324"/>
  <c r="L22" i="324"/>
  <c r="L23" i="324" s="1"/>
  <c r="G32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N31" i="323" s="1"/>
  <c r="C138" i="322"/>
  <c r="M136" i="322"/>
  <c r="L136" i="322"/>
  <c r="K136" i="322"/>
  <c r="J136" i="322"/>
  <c r="I136" i="322"/>
  <c r="G136" i="322"/>
  <c r="O135" i="322"/>
  <c r="N135" i="322"/>
  <c r="O134" i="322"/>
  <c r="N134" i="322"/>
  <c r="N133" i="322"/>
  <c r="O133" i="322" s="1"/>
  <c r="O132" i="322"/>
  <c r="N132" i="322"/>
  <c r="O131" i="322"/>
  <c r="N131" i="322"/>
  <c r="N130" i="322"/>
  <c r="O130" i="322" s="1"/>
  <c r="O129" i="322"/>
  <c r="N129" i="322"/>
  <c r="O128" i="322"/>
  <c r="N128" i="322"/>
  <c r="N127" i="322"/>
  <c r="O127" i="322" s="1"/>
  <c r="O126" i="322"/>
  <c r="N126" i="322"/>
  <c r="O125" i="322"/>
  <c r="N125" i="322"/>
  <c r="N124" i="322"/>
  <c r="O124" i="322" s="1"/>
  <c r="O123" i="322"/>
  <c r="N123" i="322"/>
  <c r="O122" i="322"/>
  <c r="N122" i="322"/>
  <c r="N121" i="322"/>
  <c r="O121" i="322" s="1"/>
  <c r="O120" i="322"/>
  <c r="N120" i="322"/>
  <c r="O119" i="322"/>
  <c r="N119" i="322"/>
  <c r="N118" i="322"/>
  <c r="O118" i="322" s="1"/>
  <c r="O117" i="322"/>
  <c r="N117" i="322"/>
  <c r="O116" i="322"/>
  <c r="N116" i="322"/>
  <c r="N115" i="322"/>
  <c r="O115" i="322" s="1"/>
  <c r="O114" i="322"/>
  <c r="N114" i="322"/>
  <c r="O113" i="322"/>
  <c r="N113" i="322"/>
  <c r="N112" i="322"/>
  <c r="O112" i="322" s="1"/>
  <c r="O111" i="322"/>
  <c r="N111" i="322"/>
  <c r="O110" i="322"/>
  <c r="N110" i="322"/>
  <c r="N109" i="322"/>
  <c r="O109" i="322" s="1"/>
  <c r="O108" i="322"/>
  <c r="N108" i="322"/>
  <c r="O107" i="322"/>
  <c r="N107" i="322"/>
  <c r="N106" i="322"/>
  <c r="O106" i="322" s="1"/>
  <c r="O105" i="322"/>
  <c r="N105" i="322"/>
  <c r="O104" i="322"/>
  <c r="N104" i="322"/>
  <c r="N103" i="322"/>
  <c r="O103" i="322" s="1"/>
  <c r="O102" i="322"/>
  <c r="N102" i="322"/>
  <c r="M99" i="322"/>
  <c r="L99" i="322"/>
  <c r="K99" i="322"/>
  <c r="J99" i="322"/>
  <c r="I99" i="322"/>
  <c r="G99" i="322"/>
  <c r="N98" i="322"/>
  <c r="N99" i="322" s="1"/>
  <c r="O97" i="322"/>
  <c r="M94" i="322"/>
  <c r="L94" i="322"/>
  <c r="K94" i="322"/>
  <c r="J94" i="322"/>
  <c r="I94" i="322"/>
  <c r="H94" i="322"/>
  <c r="G94" i="322"/>
  <c r="N93" i="322"/>
  <c r="O93" i="322" s="1"/>
  <c r="O92" i="322"/>
  <c r="N92" i="322"/>
  <c r="O91" i="322"/>
  <c r="N91" i="322"/>
  <c r="N90" i="322"/>
  <c r="N94" i="322" s="1"/>
  <c r="O89" i="322"/>
  <c r="N89" i="322"/>
  <c r="O88" i="322"/>
  <c r="N88" i="322"/>
  <c r="N81" i="322"/>
  <c r="M81" i="322"/>
  <c r="L81" i="322"/>
  <c r="K81" i="322"/>
  <c r="J81" i="322"/>
  <c r="I81" i="322"/>
  <c r="H81" i="322"/>
  <c r="G81" i="322"/>
  <c r="N80" i="322"/>
  <c r="O80" i="322" s="1"/>
  <c r="N79" i="322"/>
  <c r="O79" i="322" s="1"/>
  <c r="O76" i="322"/>
  <c r="N76" i="322"/>
  <c r="M76" i="322"/>
  <c r="L76" i="322"/>
  <c r="K76" i="322"/>
  <c r="J76" i="322"/>
  <c r="I76" i="322"/>
  <c r="H76" i="322"/>
  <c r="G76" i="322"/>
  <c r="O75" i="322"/>
  <c r="N75" i="322"/>
  <c r="M72" i="322"/>
  <c r="L72" i="322"/>
  <c r="K72" i="322"/>
  <c r="J72" i="322"/>
  <c r="I72" i="322"/>
  <c r="G72" i="322"/>
  <c r="O71" i="322"/>
  <c r="N71" i="322"/>
  <c r="O70" i="322"/>
  <c r="N70" i="322"/>
  <c r="N69" i="322"/>
  <c r="N72" i="322" s="1"/>
  <c r="O68" i="322"/>
  <c r="M65" i="322"/>
  <c r="L65" i="322"/>
  <c r="K65" i="322"/>
  <c r="J65" i="322"/>
  <c r="I65" i="322"/>
  <c r="G65" i="322"/>
  <c r="N63" i="322"/>
  <c r="O63" i="322" s="1"/>
  <c r="N62" i="322"/>
  <c r="O62" i="322" s="1"/>
  <c r="N61" i="322"/>
  <c r="O61" i="322" s="1"/>
  <c r="N60" i="322"/>
  <c r="O60" i="322" s="1"/>
  <c r="N59" i="322"/>
  <c r="O59" i="322" s="1"/>
  <c r="N58" i="322"/>
  <c r="O58" i="322" s="1"/>
  <c r="N57" i="322"/>
  <c r="O57" i="322" s="1"/>
  <c r="N54" i="322"/>
  <c r="M54" i="322"/>
  <c r="L54" i="322"/>
  <c r="K54" i="322"/>
  <c r="J54" i="322"/>
  <c r="I54" i="322"/>
  <c r="H54" i="322"/>
  <c r="G54" i="322"/>
  <c r="O53" i="322"/>
  <c r="N52" i="322"/>
  <c r="O52" i="322" s="1"/>
  <c r="O54" i="322" s="1"/>
  <c r="O49" i="322"/>
  <c r="N49" i="322"/>
  <c r="M49" i="322"/>
  <c r="L49" i="322"/>
  <c r="K49" i="322"/>
  <c r="J49" i="322"/>
  <c r="I49" i="322"/>
  <c r="H49" i="322"/>
  <c r="G49" i="322"/>
  <c r="O48" i="322"/>
  <c r="N48" i="322"/>
  <c r="N45" i="322"/>
  <c r="M45" i="322"/>
  <c r="L45" i="322"/>
  <c r="K45" i="322"/>
  <c r="J45" i="322"/>
  <c r="I45" i="322"/>
  <c r="H45" i="322"/>
  <c r="G45" i="322"/>
  <c r="N44" i="322"/>
  <c r="O44" i="322" s="1"/>
  <c r="N43" i="322"/>
  <c r="O43" i="322" s="1"/>
  <c r="O45" i="322" s="1"/>
  <c r="N36" i="322"/>
  <c r="O36" i="322" s="1"/>
  <c r="O138" i="322" s="1"/>
  <c r="N35" i="322"/>
  <c r="O35" i="322" s="1"/>
  <c r="N32" i="322"/>
  <c r="O32" i="322" s="1"/>
  <c r="M29" i="322"/>
  <c r="L29" i="322"/>
  <c r="K29" i="322"/>
  <c r="J29" i="322"/>
  <c r="I29" i="322"/>
  <c r="G29" i="322"/>
  <c r="N28" i="322"/>
  <c r="N29" i="322" s="1"/>
  <c r="O25" i="322"/>
  <c r="M25" i="322"/>
  <c r="L25" i="322"/>
  <c r="K25" i="322"/>
  <c r="J25" i="322"/>
  <c r="I25" i="322"/>
  <c r="G25" i="322"/>
  <c r="O24" i="322"/>
  <c r="N24" i="322"/>
  <c r="N25" i="322" s="1"/>
  <c r="N20" i="322"/>
  <c r="M20" i="322"/>
  <c r="L20" i="322"/>
  <c r="K20" i="322"/>
  <c r="J20" i="322"/>
  <c r="I20" i="322"/>
  <c r="H20" i="322"/>
  <c r="G20" i="322"/>
  <c r="N19" i="322"/>
  <c r="O19" i="322" s="1"/>
  <c r="O20" i="322" s="1"/>
  <c r="M16" i="322"/>
  <c r="L16" i="322"/>
  <c r="K16" i="322"/>
  <c r="J16" i="322"/>
  <c r="I16" i="322"/>
  <c r="N15" i="322"/>
  <c r="O15" i="322" s="1"/>
  <c r="O14" i="322"/>
  <c r="O16" i="322" s="1"/>
  <c r="C226" i="321"/>
  <c r="K224" i="321"/>
  <c r="J224" i="321"/>
  <c r="H224" i="321"/>
  <c r="G224" i="321"/>
  <c r="E224" i="321"/>
  <c r="M223" i="321"/>
  <c r="M222" i="321"/>
  <c r="M221" i="321"/>
  <c r="M220" i="321"/>
  <c r="L219" i="321"/>
  <c r="M219" i="321" s="1"/>
  <c r="L218" i="321"/>
  <c r="M218" i="321" s="1"/>
  <c r="L217" i="321"/>
  <c r="M217" i="321" s="1"/>
  <c r="L216" i="321"/>
  <c r="M216" i="321" s="1"/>
  <c r="L215" i="321"/>
  <c r="M215" i="321" s="1"/>
  <c r="L214" i="321"/>
  <c r="M214" i="321" s="1"/>
  <c r="L213" i="321"/>
  <c r="M213" i="321" s="1"/>
  <c r="L212" i="321"/>
  <c r="M212" i="321" s="1"/>
  <c r="L211" i="321"/>
  <c r="M211" i="321" s="1"/>
  <c r="L210" i="321"/>
  <c r="M210" i="321" s="1"/>
  <c r="L209" i="321"/>
  <c r="M209" i="321" s="1"/>
  <c r="L208" i="321"/>
  <c r="M208" i="321" s="1"/>
  <c r="L207" i="321"/>
  <c r="M207" i="321" s="1"/>
  <c r="L203" i="321"/>
  <c r="M203" i="321" s="1"/>
  <c r="L202" i="321"/>
  <c r="M202" i="321" s="1"/>
  <c r="M201" i="321"/>
  <c r="L200" i="321"/>
  <c r="M200" i="321" s="1"/>
  <c r="L199" i="321"/>
  <c r="M199" i="321" s="1"/>
  <c r="L198" i="321"/>
  <c r="M198" i="321" s="1"/>
  <c r="L197" i="321"/>
  <c r="M197" i="321" s="1"/>
  <c r="L196" i="321"/>
  <c r="M196" i="321" s="1"/>
  <c r="L195" i="321"/>
  <c r="M195" i="321" s="1"/>
  <c r="L194" i="321"/>
  <c r="M194" i="321" s="1"/>
  <c r="M193" i="321"/>
  <c r="L192" i="321"/>
  <c r="M192" i="321" s="1"/>
  <c r="L191" i="321"/>
  <c r="M191" i="321" s="1"/>
  <c r="L190" i="321"/>
  <c r="M190" i="321" s="1"/>
  <c r="L189" i="321"/>
  <c r="M189" i="321" s="1"/>
  <c r="L188" i="321"/>
  <c r="M188" i="321" s="1"/>
  <c r="L183" i="321"/>
  <c r="M183" i="321" s="1"/>
  <c r="L182" i="321"/>
  <c r="M182" i="321" s="1"/>
  <c r="L181" i="321"/>
  <c r="M181" i="321" s="1"/>
  <c r="L180" i="321"/>
  <c r="M180" i="321" s="1"/>
  <c r="K177" i="321"/>
  <c r="J177" i="321"/>
  <c r="H177" i="321"/>
  <c r="G177" i="321"/>
  <c r="E177" i="321"/>
  <c r="L176" i="321"/>
  <c r="M176" i="321" s="1"/>
  <c r="L175" i="321"/>
  <c r="M175" i="321" s="1"/>
  <c r="L174" i="321"/>
  <c r="M174" i="321" s="1"/>
  <c r="L173" i="321"/>
  <c r="M173" i="321" s="1"/>
  <c r="L172" i="321"/>
  <c r="M172" i="321" s="1"/>
  <c r="L171" i="321"/>
  <c r="M171" i="321" s="1"/>
  <c r="K168" i="321"/>
  <c r="J168" i="321"/>
  <c r="H168" i="321"/>
  <c r="G168" i="321"/>
  <c r="F168" i="321"/>
  <c r="E168" i="321"/>
  <c r="L167" i="321"/>
  <c r="M167" i="321" s="1"/>
  <c r="L166" i="321"/>
  <c r="M166" i="321" s="1"/>
  <c r="K163" i="321"/>
  <c r="J163" i="321"/>
  <c r="H163" i="321"/>
  <c r="G163" i="321"/>
  <c r="E163" i="321"/>
  <c r="L162" i="321"/>
  <c r="M162" i="321" s="1"/>
  <c r="L161" i="321"/>
  <c r="M161" i="321" s="1"/>
  <c r="K158" i="321"/>
  <c r="J158" i="321"/>
  <c r="H158" i="321"/>
  <c r="G158" i="321"/>
  <c r="F158" i="321"/>
  <c r="E158" i="321"/>
  <c r="L157" i="321"/>
  <c r="M157" i="321" s="1"/>
  <c r="L156" i="321"/>
  <c r="M156" i="321" s="1"/>
  <c r="L155" i="321"/>
  <c r="M155" i="321" s="1"/>
  <c r="L154" i="321"/>
  <c r="M154" i="321" s="1"/>
  <c r="K151" i="321"/>
  <c r="J151" i="321"/>
  <c r="H151" i="321"/>
  <c r="G151" i="321"/>
  <c r="F151" i="321"/>
  <c r="E151" i="321"/>
  <c r="L150" i="321"/>
  <c r="L151" i="321" s="1"/>
  <c r="K147" i="321"/>
  <c r="J147" i="321"/>
  <c r="I147" i="321"/>
  <c r="H147" i="321"/>
  <c r="G147" i="321"/>
  <c r="E147" i="321"/>
  <c r="L145" i="321"/>
  <c r="M145" i="321" s="1"/>
  <c r="K142" i="321"/>
  <c r="J142" i="321"/>
  <c r="I142" i="321"/>
  <c r="H142" i="321"/>
  <c r="G142" i="321"/>
  <c r="F142" i="321"/>
  <c r="E142" i="321"/>
  <c r="L141" i="321"/>
  <c r="M141" i="321" s="1"/>
  <c r="L140" i="321"/>
  <c r="M140" i="321" s="1"/>
  <c r="L139" i="321"/>
  <c r="K136" i="321"/>
  <c r="J136" i="321"/>
  <c r="I136" i="321"/>
  <c r="H136" i="321"/>
  <c r="G136" i="321"/>
  <c r="F136" i="321"/>
  <c r="E136" i="321"/>
  <c r="L135" i="321"/>
  <c r="M135" i="321" s="1"/>
  <c r="L134" i="321"/>
  <c r="M134" i="321" s="1"/>
  <c r="M133" i="321"/>
  <c r="L132" i="321"/>
  <c r="M132" i="321" s="1"/>
  <c r="K129" i="321"/>
  <c r="J129" i="321"/>
  <c r="I129" i="321"/>
  <c r="H129" i="321"/>
  <c r="G129" i="321"/>
  <c r="F129" i="321"/>
  <c r="E129" i="321"/>
  <c r="L128" i="321"/>
  <c r="M128" i="321" s="1"/>
  <c r="L127" i="321"/>
  <c r="M127" i="321" s="1"/>
  <c r="L126" i="321"/>
  <c r="K123" i="321"/>
  <c r="J123" i="321"/>
  <c r="I123" i="321"/>
  <c r="H123" i="321"/>
  <c r="G123" i="321"/>
  <c r="F123" i="321"/>
  <c r="E123" i="321"/>
  <c r="L122" i="321"/>
  <c r="M122" i="321" s="1"/>
  <c r="M121" i="321"/>
  <c r="L119" i="321"/>
  <c r="M119" i="321" s="1"/>
  <c r="L118" i="321"/>
  <c r="M118" i="321" s="1"/>
  <c r="L117" i="321"/>
  <c r="M117" i="321" s="1"/>
  <c r="K114" i="321"/>
  <c r="J114" i="321"/>
  <c r="I114" i="321"/>
  <c r="H114" i="321"/>
  <c r="G114" i="321"/>
  <c r="E114" i="321"/>
  <c r="L113" i="321"/>
  <c r="L114" i="321" s="1"/>
  <c r="K110" i="321"/>
  <c r="J110" i="321"/>
  <c r="I110" i="321"/>
  <c r="H110" i="321"/>
  <c r="G110" i="321"/>
  <c r="E110" i="321"/>
  <c r="L109" i="321"/>
  <c r="L110" i="321" s="1"/>
  <c r="M108" i="321"/>
  <c r="K105" i="321"/>
  <c r="J105" i="321"/>
  <c r="H105" i="321"/>
  <c r="G105" i="321"/>
  <c r="E105" i="321"/>
  <c r="L104" i="321"/>
  <c r="L105" i="321" s="1"/>
  <c r="K101" i="321"/>
  <c r="J101" i="321"/>
  <c r="I101" i="321"/>
  <c r="H101" i="321"/>
  <c r="G101" i="321"/>
  <c r="E101" i="321"/>
  <c r="M100" i="321"/>
  <c r="L99" i="321"/>
  <c r="M99" i="321" s="1"/>
  <c r="L97" i="321"/>
  <c r="K94" i="321"/>
  <c r="J94" i="321"/>
  <c r="I94" i="321"/>
  <c r="H94" i="321"/>
  <c r="G94" i="321"/>
  <c r="F94" i="321"/>
  <c r="E94" i="321"/>
  <c r="L93" i="321"/>
  <c r="M93" i="321" s="1"/>
  <c r="L92" i="321"/>
  <c r="M92" i="321" s="1"/>
  <c r="K89" i="321"/>
  <c r="J89" i="321"/>
  <c r="I89" i="321"/>
  <c r="H89" i="321"/>
  <c r="G89" i="321"/>
  <c r="E89" i="321"/>
  <c r="L88" i="321"/>
  <c r="M88" i="321" s="1"/>
  <c r="L87" i="321"/>
  <c r="M87" i="321" s="1"/>
  <c r="L86" i="321"/>
  <c r="M86" i="321" s="1"/>
  <c r="L85" i="321"/>
  <c r="M85" i="321" s="1"/>
  <c r="L84" i="321"/>
  <c r="M84" i="321" s="1"/>
  <c r="L83" i="321"/>
  <c r="M83" i="321" s="1"/>
  <c r="L82" i="321"/>
  <c r="M82" i="321" s="1"/>
  <c r="L81" i="321"/>
  <c r="M81" i="321" s="1"/>
  <c r="L80" i="321"/>
  <c r="M80" i="321" s="1"/>
  <c r="L79" i="321"/>
  <c r="M79" i="321" s="1"/>
  <c r="L78" i="321"/>
  <c r="M78" i="321" s="1"/>
  <c r="L77" i="321"/>
  <c r="M77" i="321" s="1"/>
  <c r="K74" i="321"/>
  <c r="J74" i="321"/>
  <c r="I74" i="321"/>
  <c r="H74" i="321"/>
  <c r="G74" i="321"/>
  <c r="F74" i="321"/>
  <c r="E74" i="321"/>
  <c r="L73" i="321"/>
  <c r="M73" i="321" s="1"/>
  <c r="L66" i="321"/>
  <c r="M66" i="321" s="1"/>
  <c r="L72" i="321"/>
  <c r="M72" i="321" s="1"/>
  <c r="L71" i="321"/>
  <c r="M71" i="321" s="1"/>
  <c r="L70" i="321"/>
  <c r="M70" i="321" s="1"/>
  <c r="L69" i="321"/>
  <c r="M69" i="321" s="1"/>
  <c r="L68" i="321"/>
  <c r="M68" i="321" s="1"/>
  <c r="L67" i="321"/>
  <c r="M67" i="321" s="1"/>
  <c r="L65" i="321"/>
  <c r="M65" i="321" s="1"/>
  <c r="L64" i="321"/>
  <c r="M64" i="321" s="1"/>
  <c r="L63" i="321"/>
  <c r="M63" i="321" s="1"/>
  <c r="L62" i="321"/>
  <c r="K59" i="321"/>
  <c r="J59" i="321"/>
  <c r="I59" i="321"/>
  <c r="H59" i="321"/>
  <c r="G59" i="321"/>
  <c r="F59" i="321"/>
  <c r="E59" i="321"/>
  <c r="M58" i="321"/>
  <c r="L57" i="321"/>
  <c r="M57" i="321" s="1"/>
  <c r="L56" i="321"/>
  <c r="M56" i="321" s="1"/>
  <c r="K53" i="321"/>
  <c r="J53" i="321"/>
  <c r="I53" i="321"/>
  <c r="H53" i="321"/>
  <c r="G53" i="321"/>
  <c r="F53" i="321"/>
  <c r="E53" i="321"/>
  <c r="L52" i="321"/>
  <c r="L53" i="321" s="1"/>
  <c r="K49" i="321"/>
  <c r="J49" i="321"/>
  <c r="I49" i="321"/>
  <c r="H49" i="321"/>
  <c r="G49" i="321"/>
  <c r="F49" i="321"/>
  <c r="E49" i="321"/>
  <c r="L47" i="321"/>
  <c r="M47" i="321" s="1"/>
  <c r="K44" i="321"/>
  <c r="J44" i="321"/>
  <c r="I44" i="321"/>
  <c r="H44" i="321"/>
  <c r="F44" i="321"/>
  <c r="E44" i="321"/>
  <c r="L43" i="321"/>
  <c r="M43" i="321" s="1"/>
  <c r="M44" i="321" s="1"/>
  <c r="K40" i="321"/>
  <c r="J40" i="321"/>
  <c r="I40" i="321"/>
  <c r="H40" i="321"/>
  <c r="G40" i="321"/>
  <c r="E40" i="321"/>
  <c r="L39" i="321"/>
  <c r="M39" i="321" s="1"/>
  <c r="L38" i="321"/>
  <c r="M38" i="321" s="1"/>
  <c r="L37" i="321"/>
  <c r="M37" i="321" s="1"/>
  <c r="L36" i="321"/>
  <c r="M36" i="321" s="1"/>
  <c r="L35" i="321"/>
  <c r="M35" i="321" s="1"/>
  <c r="L34" i="321"/>
  <c r="M34" i="321" s="1"/>
  <c r="L33" i="321"/>
  <c r="M33" i="321" s="1"/>
  <c r="K30" i="321"/>
  <c r="J30" i="321"/>
  <c r="I30" i="321"/>
  <c r="H30" i="321"/>
  <c r="G30" i="321"/>
  <c r="F30" i="321"/>
  <c r="E30" i="321"/>
  <c r="L29" i="321"/>
  <c r="L30" i="321" s="1"/>
  <c r="K26" i="321"/>
  <c r="J26" i="321"/>
  <c r="I26" i="321"/>
  <c r="H26" i="321"/>
  <c r="G26" i="321"/>
  <c r="E26" i="321"/>
  <c r="L25" i="321"/>
  <c r="M25" i="321" s="1"/>
  <c r="L24" i="321"/>
  <c r="M24" i="321" s="1"/>
  <c r="L23" i="321"/>
  <c r="M23" i="321" s="1"/>
  <c r="L22" i="321"/>
  <c r="M22" i="321" s="1"/>
  <c r="K19" i="321"/>
  <c r="J19" i="321"/>
  <c r="H19" i="321"/>
  <c r="G19" i="321"/>
  <c r="F19" i="321"/>
  <c r="E19" i="321"/>
  <c r="L18" i="321"/>
  <c r="M18" i="321" s="1"/>
  <c r="M17" i="321"/>
  <c r="L16" i="321"/>
  <c r="M16" i="321" s="1"/>
  <c r="L15" i="321"/>
  <c r="F33" i="316"/>
  <c r="H33" i="316"/>
  <c r="N33" i="316" s="1"/>
  <c r="I33" i="316"/>
  <c r="J33" i="316"/>
  <c r="K33" i="316"/>
  <c r="L33" i="316"/>
  <c r="M33" i="316"/>
  <c r="G22" i="319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M41" i="332" l="1"/>
  <c r="L41" i="332"/>
  <c r="L62" i="331"/>
  <c r="M62" i="331"/>
  <c r="P147" i="329"/>
  <c r="P149" i="329" s="1"/>
  <c r="O147" i="329"/>
  <c r="O149" i="329" s="1"/>
  <c r="M31" i="323"/>
  <c r="M32" i="323" s="1"/>
  <c r="E226" i="321"/>
  <c r="L185" i="321"/>
  <c r="G226" i="321"/>
  <c r="L101" i="321"/>
  <c r="H226" i="321"/>
  <c r="J226" i="321"/>
  <c r="M20" i="325"/>
  <c r="M38" i="324"/>
  <c r="L48" i="324"/>
  <c r="L58" i="324" s="1"/>
  <c r="M43" i="324"/>
  <c r="M48" i="324"/>
  <c r="M52" i="324"/>
  <c r="M56" i="324"/>
  <c r="M35" i="324"/>
  <c r="I58" i="324"/>
  <c r="J58" i="324"/>
  <c r="M39" i="324"/>
  <c r="M42" i="324"/>
  <c r="M55" i="324"/>
  <c r="E58" i="324"/>
  <c r="M34" i="324"/>
  <c r="H58" i="324"/>
  <c r="H32" i="323"/>
  <c r="N138" i="322"/>
  <c r="K226" i="321"/>
  <c r="I226" i="321"/>
  <c r="M94" i="321"/>
  <c r="M163" i="321"/>
  <c r="M113" i="321"/>
  <c r="M114" i="321" s="1"/>
  <c r="M29" i="321"/>
  <c r="M30" i="321" s="1"/>
  <c r="L94" i="321"/>
  <c r="L147" i="321"/>
  <c r="M168" i="321"/>
  <c r="M52" i="321"/>
  <c r="M53" i="321" s="1"/>
  <c r="L129" i="321"/>
  <c r="M126" i="321"/>
  <c r="M129" i="321" s="1"/>
  <c r="M59" i="321"/>
  <c r="L163" i="321"/>
  <c r="L19" i="321"/>
  <c r="M26" i="321"/>
  <c r="L142" i="321"/>
  <c r="L168" i="321"/>
  <c r="M136" i="321"/>
  <c r="L89" i="321"/>
  <c r="M109" i="321"/>
  <c r="M110" i="321" s="1"/>
  <c r="L74" i="321"/>
  <c r="M147" i="321"/>
  <c r="M49" i="321"/>
  <c r="L16" i="327"/>
  <c r="L18" i="327" s="1"/>
  <c r="M19" i="325"/>
  <c r="M15" i="325"/>
  <c r="M16" i="325" s="1"/>
  <c r="M23" i="324"/>
  <c r="M27" i="324"/>
  <c r="G58" i="324"/>
  <c r="M22" i="324"/>
  <c r="M51" i="324"/>
  <c r="L32" i="323"/>
  <c r="O99" i="322"/>
  <c r="O65" i="322"/>
  <c r="O81" i="322"/>
  <c r="O136" i="322"/>
  <c r="N136" i="322"/>
  <c r="N16" i="322"/>
  <c r="O28" i="322"/>
  <c r="O29" i="322" s="1"/>
  <c r="O69" i="322"/>
  <c r="O72" i="322" s="1"/>
  <c r="O90" i="322"/>
  <c r="O94" i="322" s="1"/>
  <c r="O98" i="322"/>
  <c r="N65" i="322"/>
  <c r="M123" i="321"/>
  <c r="M224" i="321"/>
  <c r="M177" i="321"/>
  <c r="M40" i="321"/>
  <c r="M89" i="321"/>
  <c r="M158" i="321"/>
  <c r="L26" i="321"/>
  <c r="M97" i="321"/>
  <c r="M101" i="321" s="1"/>
  <c r="L123" i="321"/>
  <c r="M15" i="321"/>
  <c r="M19" i="321" s="1"/>
  <c r="L44" i="321"/>
  <c r="M104" i="321"/>
  <c r="M105" i="321" s="1"/>
  <c r="L136" i="321"/>
  <c r="M62" i="321"/>
  <c r="M74" i="321" s="1"/>
  <c r="M150" i="321"/>
  <c r="L158" i="321"/>
  <c r="L49" i="321"/>
  <c r="L224" i="321"/>
  <c r="L40" i="321"/>
  <c r="L59" i="321"/>
  <c r="L177" i="321"/>
  <c r="M139" i="321"/>
  <c r="M142" i="321" s="1"/>
  <c r="E122" i="314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4" i="316"/>
  <c r="K34" i="316"/>
  <c r="J34" i="316"/>
  <c r="H34" i="316"/>
  <c r="F34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M58" i="324" l="1"/>
  <c r="N32" i="323"/>
  <c r="M226" i="321"/>
  <c r="L226" i="321"/>
  <c r="H58" i="317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4" i="316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F34" i="309" s="1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4" i="316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K77" i="4"/>
  <c r="H77" i="1"/>
  <c r="H77" i="4"/>
  <c r="L77" i="1"/>
  <c r="J77" i="1"/>
  <c r="K77" i="1"/>
  <c r="J77" i="4"/>
  <c r="L77" i="4"/>
</calcChain>
</file>

<file path=xl/sharedStrings.xml><?xml version="1.0" encoding="utf-8"?>
<sst xmlns="http://schemas.openxmlformats.org/spreadsheetml/2006/main" count="59085" uniqueCount="1768">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</sst>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56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</fills>
  <borders count="98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</borders>
  <cellStyleXfs count="5">
    <xf numFmtId="0" fontId="0" fillId="0" borderId="0"/>
    <xf numFmtId="164" fontId="10" fillId="0" borderId="0" applyFill="0" applyBorder="0" applyAlignment="0" applyProtection="0"/>
    <xf numFmtId="164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621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29" fillId="0" borderId="30" xfId="0" applyNumberFormat="1" applyFont="1" applyBorder="1" applyAlignment="1">
      <alignment horizontal="left"/>
    </xf>
    <xf numFmtId="1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29" fillId="6" borderId="30" xfId="0" applyNumberFormat="1" applyFont="1" applyFill="1" applyBorder="1" applyAlignment="1">
      <alignment horizontal="left"/>
    </xf>
    <xf numFmtId="1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4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4" fontId="10" fillId="0" borderId="0" xfId="1"/>
    <xf numFmtId="164" fontId="10" fillId="0" borderId="30" xfId="1" applyBorder="1"/>
    <xf numFmtId="164" fontId="10" fillId="0" borderId="30" xfId="1" applyBorder="1" applyAlignment="1">
      <alignment horizontal="right"/>
    </xf>
    <xf numFmtId="164" fontId="10" fillId="0" borderId="0" xfId="1" applyFill="1" applyBorder="1" applyAlignment="1">
      <alignment horizontal="center" vertical="center"/>
    </xf>
    <xf numFmtId="164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4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0" fillId="0" borderId="30" xfId="1" applyBorder="1" applyAlignment="1"/>
    <xf numFmtId="164" fontId="10" fillId="0" borderId="0" xfId="1" applyBorder="1"/>
    <xf numFmtId="2" fontId="2" fillId="0" borderId="30" xfId="0" applyNumberFormat="1" applyFont="1" applyBorder="1"/>
    <xf numFmtId="164" fontId="10" fillId="0" borderId="30" xfId="1" applyBorder="1" applyAlignment="1">
      <alignment horizontal="left"/>
    </xf>
    <xf numFmtId="164" fontId="2" fillId="0" borderId="30" xfId="1" applyFont="1" applyBorder="1" applyAlignment="1">
      <alignment horizontal="right"/>
    </xf>
    <xf numFmtId="164" fontId="2" fillId="0" borderId="30" xfId="1" applyFont="1" applyBorder="1" applyAlignment="1">
      <alignment horizontal="left"/>
    </xf>
    <xf numFmtId="164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4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4" fontId="2" fillId="0" borderId="30" xfId="0" applyNumberFormat="1" applyFont="1" applyBorder="1"/>
    <xf numFmtId="164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4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4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4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2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2" fillId="2" borderId="39" xfId="1" applyFont="1" applyFill="1" applyBorder="1" applyAlignment="1">
      <alignment horizontal="center" vertical="center"/>
    </xf>
    <xf numFmtId="164" fontId="2" fillId="2" borderId="38" xfId="1" applyFont="1" applyFill="1" applyBorder="1" applyAlignment="1">
      <alignment horizontal="center" vertical="center"/>
    </xf>
    <xf numFmtId="164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4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4" fontId="8" fillId="0" borderId="30" xfId="1" applyFont="1" applyBorder="1" applyAlignment="1"/>
    <xf numFmtId="164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4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4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4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4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4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4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4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4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6" fontId="13" fillId="0" borderId="30" xfId="0" applyNumberFormat="1" applyFont="1" applyBorder="1"/>
    <xf numFmtId="164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6" fontId="14" fillId="0" borderId="30" xfId="0" applyNumberFormat="1" applyFont="1" applyBorder="1"/>
    <xf numFmtId="164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4" fontId="13" fillId="0" borderId="30" xfId="1" applyFont="1" applyBorder="1" applyAlignment="1">
      <alignment horizontal="left"/>
    </xf>
    <xf numFmtId="164" fontId="14" fillId="0" borderId="30" xfId="1" applyFont="1" applyBorder="1" applyAlignment="1">
      <alignment horizontal="right"/>
    </xf>
    <xf numFmtId="166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4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4" fontId="14" fillId="2" borderId="30" xfId="1" applyFont="1" applyFill="1" applyBorder="1" applyAlignment="1">
      <alignment horizontal="center" vertical="center"/>
    </xf>
    <xf numFmtId="164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4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4" fontId="26" fillId="2" borderId="30" xfId="1" applyFont="1" applyFill="1" applyBorder="1" applyAlignment="1">
      <alignment horizontal="center" vertical="center"/>
    </xf>
    <xf numFmtId="164" fontId="18" fillId="2" borderId="40" xfId="1" applyFont="1" applyFill="1" applyBorder="1" applyAlignment="1">
      <alignment horizontal="center" vertical="center"/>
    </xf>
    <xf numFmtId="164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4" fontId="19" fillId="0" borderId="42" xfId="1" applyFont="1" applyBorder="1"/>
    <xf numFmtId="2" fontId="19" fillId="0" borderId="30" xfId="1" applyNumberFormat="1" applyFont="1" applyBorder="1"/>
    <xf numFmtId="164" fontId="19" fillId="0" borderId="30" xfId="1" applyFont="1" applyBorder="1"/>
    <xf numFmtId="0" fontId="19" fillId="0" borderId="30" xfId="0" applyFont="1" applyBorder="1"/>
    <xf numFmtId="164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4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4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4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4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4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4" fontId="28" fillId="0" borderId="30" xfId="1" applyFont="1" applyBorder="1" applyAlignment="1"/>
    <xf numFmtId="164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4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4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4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4" fontId="30" fillId="2" borderId="40" xfId="1" applyFont="1" applyFill="1" applyBorder="1" applyAlignment="1">
      <alignment horizontal="center" vertical="center"/>
    </xf>
    <xf numFmtId="164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4" fontId="31" fillId="0" borderId="42" xfId="1" applyFont="1" applyBorder="1"/>
    <xf numFmtId="2" fontId="31" fillId="0" borderId="30" xfId="1" applyNumberFormat="1" applyFont="1" applyBorder="1"/>
    <xf numFmtId="164" fontId="31" fillId="0" borderId="30" xfId="1" applyFont="1" applyBorder="1"/>
    <xf numFmtId="164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4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4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4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4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4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4" fontId="28" fillId="0" borderId="0" xfId="1" applyFont="1"/>
    <xf numFmtId="2" fontId="31" fillId="0" borderId="0" xfId="1" applyNumberFormat="1" applyFont="1"/>
    <xf numFmtId="164" fontId="31" fillId="0" borderId="0" xfId="1" applyFont="1"/>
    <xf numFmtId="2" fontId="31" fillId="0" borderId="30" xfId="1" applyNumberFormat="1" applyFont="1" applyBorder="1" applyAlignment="1">
      <alignment horizontal="right"/>
    </xf>
    <xf numFmtId="166" fontId="31" fillId="0" borderId="30" xfId="0" applyNumberFormat="1" applyFont="1" applyBorder="1"/>
    <xf numFmtId="164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6" fontId="30" fillId="0" borderId="30" xfId="0" applyNumberFormat="1" applyFont="1" applyBorder="1"/>
    <xf numFmtId="164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4" fontId="31" fillId="0" borderId="30" xfId="1" applyFont="1" applyBorder="1" applyAlignment="1">
      <alignment horizontal="left"/>
    </xf>
    <xf numFmtId="164" fontId="30" fillId="0" borderId="30" xfId="1" applyFont="1" applyBorder="1" applyAlignment="1">
      <alignment horizontal="right"/>
    </xf>
    <xf numFmtId="166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4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4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4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4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4" fontId="31" fillId="5" borderId="0" xfId="1" applyFont="1" applyFill="1" applyBorder="1"/>
    <xf numFmtId="2" fontId="31" fillId="5" borderId="0" xfId="1" applyNumberFormat="1" applyFont="1" applyFill="1"/>
    <xf numFmtId="164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4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4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6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6" fontId="28" fillId="0" borderId="30" xfId="0" applyNumberFormat="1" applyFont="1" applyBorder="1"/>
    <xf numFmtId="164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4" fontId="27" fillId="0" borderId="30" xfId="1" applyFont="1" applyBorder="1" applyAlignment="1">
      <alignment horizontal="right"/>
    </xf>
    <xf numFmtId="166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4" fontId="27" fillId="2" borderId="32" xfId="0" applyNumberFormat="1" applyFont="1" applyFill="1" applyBorder="1" applyAlignment="1">
      <alignment wrapText="1"/>
    </xf>
    <xf numFmtId="164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4" fontId="27" fillId="3" borderId="30" xfId="1" applyFont="1" applyFill="1" applyBorder="1"/>
    <xf numFmtId="2" fontId="27" fillId="3" borderId="30" xfId="1" applyNumberFormat="1" applyFont="1" applyFill="1" applyBorder="1"/>
    <xf numFmtId="164" fontId="27" fillId="3" borderId="32" xfId="1" applyFont="1" applyFill="1" applyBorder="1"/>
    <xf numFmtId="2" fontId="27" fillId="3" borderId="32" xfId="1" applyNumberFormat="1" applyFont="1" applyFill="1" applyBorder="1"/>
    <xf numFmtId="164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4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4" fontId="31" fillId="3" borderId="30" xfId="1" applyFont="1" applyFill="1" applyBorder="1"/>
    <xf numFmtId="2" fontId="31" fillId="3" borderId="30" xfId="1" applyNumberFormat="1" applyFont="1" applyFill="1" applyBorder="1"/>
    <xf numFmtId="164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4" fontId="30" fillId="3" borderId="32" xfId="1" applyFont="1" applyFill="1" applyBorder="1"/>
    <xf numFmtId="2" fontId="30" fillId="3" borderId="32" xfId="1" applyNumberFormat="1" applyFont="1" applyFill="1" applyBorder="1"/>
    <xf numFmtId="164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4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4" fontId="30" fillId="10" borderId="30" xfId="1" applyFont="1" applyFill="1" applyBorder="1" applyAlignment="1"/>
    <xf numFmtId="2" fontId="30" fillId="10" borderId="30" xfId="0" applyNumberFormat="1" applyFont="1" applyFill="1" applyBorder="1"/>
    <xf numFmtId="164" fontId="30" fillId="10" borderId="30" xfId="1" applyFont="1" applyFill="1" applyBorder="1"/>
    <xf numFmtId="164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4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4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4" fontId="31" fillId="5" borderId="30" xfId="1" applyFont="1" applyFill="1" applyBorder="1"/>
    <xf numFmtId="164" fontId="30" fillId="5" borderId="30" xfId="1" applyFont="1" applyFill="1" applyBorder="1"/>
    <xf numFmtId="164" fontId="31" fillId="4" borderId="30" xfId="1" applyFont="1" applyFill="1" applyBorder="1"/>
    <xf numFmtId="164" fontId="31" fillId="5" borderId="30" xfId="1" applyFont="1" applyFill="1" applyBorder="1" applyAlignment="1">
      <alignment horizontal="right"/>
    </xf>
    <xf numFmtId="164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4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4" fontId="30" fillId="4" borderId="0" xfId="0" applyNumberFormat="1" applyFont="1" applyFill="1" applyAlignment="1">
      <alignment horizontal="center" wrapText="1"/>
    </xf>
    <xf numFmtId="164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4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4" fontId="30" fillId="0" borderId="30" xfId="1" applyFont="1" applyFill="1" applyBorder="1"/>
    <xf numFmtId="164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4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4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4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4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4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4" fontId="30" fillId="12" borderId="48" xfId="0" applyNumberFormat="1" applyFont="1" applyFill="1" applyBorder="1"/>
    <xf numFmtId="2" fontId="30" fillId="12" borderId="48" xfId="0" applyNumberFormat="1" applyFont="1" applyFill="1" applyBorder="1"/>
    <xf numFmtId="164" fontId="30" fillId="12" borderId="48" xfId="1" applyFont="1" applyFill="1" applyBorder="1" applyAlignment="1"/>
    <xf numFmtId="2" fontId="30" fillId="12" borderId="48" xfId="1" applyNumberFormat="1" applyFont="1" applyFill="1" applyBorder="1"/>
    <xf numFmtId="164" fontId="30" fillId="12" borderId="48" xfId="1" applyFont="1" applyFill="1" applyBorder="1"/>
    <xf numFmtId="164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4" fontId="30" fillId="12" borderId="30" xfId="0" applyNumberFormat="1" applyFont="1" applyFill="1" applyBorder="1"/>
    <xf numFmtId="2" fontId="30" fillId="12" borderId="30" xfId="0" applyNumberFormat="1" applyFont="1" applyFill="1" applyBorder="1"/>
    <xf numFmtId="164" fontId="30" fillId="12" borderId="30" xfId="1" applyFont="1" applyFill="1" applyBorder="1" applyAlignment="1"/>
    <xf numFmtId="2" fontId="30" fillId="12" borderId="30" xfId="1" applyNumberFormat="1" applyFont="1" applyFill="1" applyBorder="1"/>
    <xf numFmtId="164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4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4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4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4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4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/>
    <xf numFmtId="164" fontId="31" fillId="0" borderId="30" xfId="2" applyFont="1" applyFill="1" applyBorder="1" applyAlignment="1">
      <alignment horizontal="right"/>
    </xf>
    <xf numFmtId="164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4" fontId="30" fillId="0" borderId="30" xfId="2" applyFont="1" applyFill="1" applyBorder="1"/>
    <xf numFmtId="2" fontId="30" fillId="0" borderId="30" xfId="2" applyNumberFormat="1" applyFont="1" applyBorder="1"/>
    <xf numFmtId="164" fontId="30" fillId="0" borderId="30" xfId="2" applyFont="1" applyBorder="1"/>
    <xf numFmtId="164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4" fontId="31" fillId="3" borderId="30" xfId="2" applyFont="1" applyFill="1" applyBorder="1"/>
    <xf numFmtId="164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4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4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4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4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4" fontId="30" fillId="3" borderId="30" xfId="2" applyFont="1" applyFill="1" applyBorder="1"/>
    <xf numFmtId="164" fontId="30" fillId="4" borderId="30" xfId="2" applyFont="1" applyFill="1" applyBorder="1"/>
    <xf numFmtId="164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4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4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4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4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6" fontId="31" fillId="0" borderId="30" xfId="0" applyNumberFormat="1" applyFont="1" applyBorder="1" applyAlignment="1">
      <alignment horizontal="right" wrapText="1"/>
    </xf>
    <xf numFmtId="166" fontId="30" fillId="3" borderId="30" xfId="0" applyNumberFormat="1" applyFont="1" applyFill="1" applyBorder="1" applyAlignment="1">
      <alignment horizontal="right"/>
    </xf>
    <xf numFmtId="166" fontId="30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3" fillId="3" borderId="30" xfId="0" applyNumberFormat="1" applyFont="1" applyFill="1" applyBorder="1" applyAlignment="1">
      <alignment horizontal="right"/>
    </xf>
    <xf numFmtId="166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4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4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4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4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4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4" fontId="43" fillId="0" borderId="30" xfId="1" applyFont="1" applyBorder="1" applyAlignment="1"/>
    <xf numFmtId="164" fontId="21" fillId="0" borderId="30" xfId="1" applyFont="1" applyBorder="1"/>
    <xf numFmtId="0" fontId="42" fillId="3" borderId="30" xfId="0" applyFont="1" applyFill="1" applyBorder="1"/>
    <xf numFmtId="164" fontId="42" fillId="0" borderId="30" xfId="1" applyFont="1" applyBorder="1"/>
    <xf numFmtId="2" fontId="42" fillId="0" borderId="30" xfId="1" applyNumberFormat="1" applyFont="1" applyBorder="1"/>
    <xf numFmtId="164" fontId="42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/>
    <xf numFmtId="164" fontId="42" fillId="0" borderId="30" xfId="1" applyFont="1" applyFill="1" applyBorder="1"/>
    <xf numFmtId="164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4" fontId="42" fillId="12" borderId="30" xfId="0" applyNumberFormat="1" applyFont="1" applyFill="1" applyBorder="1"/>
    <xf numFmtId="2" fontId="42" fillId="12" borderId="30" xfId="0" applyNumberFormat="1" applyFont="1" applyFill="1" applyBorder="1"/>
    <xf numFmtId="164" fontId="42" fillId="12" borderId="30" xfId="1" applyFont="1" applyFill="1" applyBorder="1" applyAlignment="1"/>
    <xf numFmtId="2" fontId="42" fillId="12" borderId="30" xfId="1" applyNumberFormat="1" applyFont="1" applyFill="1" applyBorder="1"/>
    <xf numFmtId="164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4" fontId="43" fillId="5" borderId="0" xfId="1" applyFont="1" applyFill="1" applyBorder="1"/>
    <xf numFmtId="2" fontId="43" fillId="5" borderId="0" xfId="1" applyNumberFormat="1" applyFont="1" applyFill="1"/>
    <xf numFmtId="164" fontId="43" fillId="5" borderId="0" xfId="1" applyFont="1" applyFill="1"/>
    <xf numFmtId="2" fontId="21" fillId="5" borderId="0" xfId="1" applyNumberFormat="1" applyFont="1" applyFill="1"/>
    <xf numFmtId="164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4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4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/>
    <xf numFmtId="164" fontId="47" fillId="0" borderId="30" xfId="2" applyFont="1" applyFill="1" applyBorder="1" applyAlignment="1">
      <alignment horizontal="right"/>
    </xf>
    <xf numFmtId="164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4" fontId="46" fillId="0" borderId="30" xfId="2" applyFont="1" applyFill="1" applyBorder="1"/>
    <xf numFmtId="2" fontId="46" fillId="0" borderId="30" xfId="2" applyNumberFormat="1" applyFont="1" applyBorder="1"/>
    <xf numFmtId="164" fontId="46" fillId="0" borderId="30" xfId="2" applyFont="1" applyBorder="1"/>
    <xf numFmtId="164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4" fontId="47" fillId="3" borderId="30" xfId="2" applyFont="1" applyFill="1" applyBorder="1"/>
    <xf numFmtId="164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4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4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4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4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4" fontId="46" fillId="3" borderId="30" xfId="2" applyFont="1" applyFill="1" applyBorder="1"/>
    <xf numFmtId="164" fontId="46" fillId="4" borderId="30" xfId="2" applyFont="1" applyFill="1" applyBorder="1"/>
    <xf numFmtId="164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4" fontId="47" fillId="0" borderId="30" xfId="1" applyFont="1" applyBorder="1"/>
    <xf numFmtId="2" fontId="47" fillId="0" borderId="30" xfId="1" applyNumberFormat="1" applyFont="1" applyBorder="1"/>
    <xf numFmtId="164" fontId="47" fillId="0" borderId="30" xfId="1" applyFont="1" applyBorder="1" applyAlignment="1"/>
    <xf numFmtId="164" fontId="47" fillId="0" borderId="30" xfId="1" applyFont="1" applyBorder="1" applyAlignment="1">
      <alignment horizontal="right"/>
    </xf>
    <xf numFmtId="164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4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4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6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6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4" fontId="47" fillId="0" borderId="30" xfId="2" applyFont="1" applyBorder="1" applyAlignment="1">
      <alignment vertical="center"/>
    </xf>
    <xf numFmtId="164" fontId="47" fillId="0" borderId="30" xfId="2" applyFont="1" applyFill="1" applyBorder="1" applyAlignment="1">
      <alignment vertical="center"/>
    </xf>
    <xf numFmtId="164" fontId="47" fillId="0" borderId="30" xfId="1" applyFont="1" applyBorder="1" applyAlignment="1">
      <alignment vertical="center"/>
    </xf>
    <xf numFmtId="164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4" fontId="10" fillId="0" borderId="30" xfId="1" applyFill="1" applyBorder="1" applyAlignment="1">
      <alignment horizontal="right"/>
    </xf>
    <xf numFmtId="164" fontId="10" fillId="0" borderId="30" xfId="1" applyFill="1" applyBorder="1"/>
    <xf numFmtId="164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4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4" fontId="41" fillId="13" borderId="30" xfId="1" applyFont="1" applyFill="1" applyBorder="1" applyAlignment="1">
      <alignment horizontal="center" vertical="center"/>
    </xf>
    <xf numFmtId="164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4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4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4" fontId="30" fillId="14" borderId="30" xfId="0" applyNumberFormat="1" applyFont="1" applyFill="1" applyBorder="1"/>
    <xf numFmtId="2" fontId="30" fillId="14" borderId="30" xfId="1" applyNumberFormat="1" applyFont="1" applyFill="1" applyBorder="1"/>
    <xf numFmtId="164" fontId="26" fillId="13" borderId="30" xfId="1" applyFont="1" applyFill="1" applyBorder="1" applyAlignment="1">
      <alignment horizontal="center" vertical="center"/>
    </xf>
    <xf numFmtId="164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4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4" fontId="12" fillId="5" borderId="0" xfId="4" applyNumberFormat="1" applyFont="1" applyFill="1"/>
    <xf numFmtId="164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4" fontId="46" fillId="14" borderId="30" xfId="2" applyFont="1" applyFill="1" applyBorder="1"/>
    <xf numFmtId="164" fontId="42" fillId="14" borderId="30" xfId="1" applyFont="1" applyFill="1" applyBorder="1"/>
    <xf numFmtId="164" fontId="47" fillId="0" borderId="30" xfId="1" applyFont="1" applyFill="1" applyBorder="1"/>
    <xf numFmtId="2" fontId="47" fillId="0" borderId="30" xfId="1" applyNumberFormat="1" applyFont="1" applyFill="1" applyBorder="1"/>
    <xf numFmtId="164" fontId="47" fillId="0" borderId="30" xfId="1" applyFont="1" applyFill="1" applyBorder="1" applyAlignment="1">
      <alignment vertical="center"/>
    </xf>
    <xf numFmtId="164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6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4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4" fontId="12" fillId="0" borderId="0" xfId="2" applyFont="1" applyFill="1"/>
    <xf numFmtId="0" fontId="12" fillId="0" borderId="0" xfId="4" applyFont="1" applyAlignment="1">
      <alignment horizontal="center"/>
    </xf>
    <xf numFmtId="164" fontId="46" fillId="0" borderId="30" xfId="2" applyFont="1" applyFill="1" applyBorder="1" applyAlignment="1">
      <alignment horizontal="right"/>
    </xf>
    <xf numFmtId="164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4" fontId="30" fillId="5" borderId="30" xfId="1" applyFont="1" applyFill="1" applyBorder="1" applyAlignment="1">
      <alignment horizontal="center" vertical="center"/>
    </xf>
    <xf numFmtId="164" fontId="30" fillId="5" borderId="30" xfId="1" applyFont="1" applyFill="1" applyBorder="1" applyAlignment="1">
      <alignment horizontal="left"/>
    </xf>
    <xf numFmtId="164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4" fontId="10" fillId="5" borderId="30" xfId="1" applyFill="1" applyBorder="1"/>
    <xf numFmtId="164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4" fontId="26" fillId="13" borderId="30" xfId="1" applyFont="1" applyFill="1" applyBorder="1" applyAlignment="1">
      <alignment horizontal="center"/>
    </xf>
    <xf numFmtId="164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4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4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4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4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4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4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2" fontId="30" fillId="0" borderId="30" xfId="1" applyNumberFormat="1" applyFont="1" applyFill="1" applyBorder="1" applyAlignment="1">
      <alignment horizontal="center"/>
    </xf>
    <xf numFmtId="164" fontId="30" fillId="0" borderId="30" xfId="1" applyFont="1" applyFill="1" applyBorder="1" applyAlignment="1">
      <alignment horizontal="center"/>
    </xf>
    <xf numFmtId="164" fontId="30" fillId="5" borderId="30" xfId="1" applyFont="1" applyFill="1" applyBorder="1" applyAlignment="1">
      <alignment horizontal="center"/>
    </xf>
    <xf numFmtId="0" fontId="37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10" fillId="0" borderId="30" xfId="1" applyFill="1" applyBorder="1" applyAlignment="1">
      <alignment horizontal="center"/>
    </xf>
    <xf numFmtId="43" fontId="35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0" fillId="0" borderId="0" xfId="0" applyNumberFormat="1" applyFont="1" applyAlignment="1">
      <alignment horizontal="center"/>
    </xf>
    <xf numFmtId="0" fontId="42" fillId="0" borderId="30" xfId="0" applyFont="1" applyBorder="1" applyAlignment="1">
      <alignment horizontal="center" vertical="center"/>
    </xf>
    <xf numFmtId="0" fontId="45" fillId="0" borderId="30" xfId="0" applyFont="1" applyBorder="1" applyAlignment="1">
      <alignment horizontal="center" vertical="center"/>
    </xf>
    <xf numFmtId="164" fontId="41" fillId="0" borderId="30" xfId="1" applyFont="1" applyFill="1" applyBorder="1" applyAlignment="1">
      <alignment horizontal="center" vertical="center"/>
    </xf>
    <xf numFmtId="0" fontId="42" fillId="0" borderId="30" xfId="0" applyFont="1" applyBorder="1" applyAlignment="1">
      <alignment horizontal="left" vertical="center"/>
    </xf>
    <xf numFmtId="0" fontId="41" fillId="0" borderId="30" xfId="1" applyNumberFormat="1" applyFont="1" applyFill="1" applyBorder="1" applyAlignment="1">
      <alignment horizontal="center" vertical="center"/>
    </xf>
    <xf numFmtId="164" fontId="41" fillId="0" borderId="30" xfId="1" applyFont="1" applyFill="1" applyBorder="1" applyAlignment="1">
      <alignment horizontal="right" vertical="center"/>
    </xf>
    <xf numFmtId="2" fontId="41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3" fillId="0" borderId="30" xfId="0" applyFont="1" applyBorder="1" applyAlignment="1">
      <alignment horizontal="left" vertical="center"/>
    </xf>
    <xf numFmtId="0" fontId="42" fillId="0" borderId="30" xfId="0" applyFont="1" applyBorder="1" applyAlignment="1">
      <alignment horizontal="right"/>
    </xf>
    <xf numFmtId="164" fontId="22" fillId="0" borderId="30" xfId="1" applyFont="1" applyFill="1" applyBorder="1"/>
    <xf numFmtId="0" fontId="43" fillId="0" borderId="30" xfId="0" applyFont="1" applyBorder="1" applyAlignment="1">
      <alignment vertical="center" wrapText="1"/>
    </xf>
    <xf numFmtId="0" fontId="21" fillId="0" borderId="30" xfId="0" applyFont="1" applyBorder="1"/>
    <xf numFmtId="0" fontId="42" fillId="0" borderId="30" xfId="0" applyFont="1" applyBorder="1" applyAlignment="1">
      <alignment horizontal="left" wrapText="1"/>
    </xf>
    <xf numFmtId="0" fontId="43" fillId="0" borderId="30" xfId="0" applyFont="1" applyBorder="1" applyAlignment="1">
      <alignment horizontal="left" wrapText="1"/>
    </xf>
    <xf numFmtId="2" fontId="31" fillId="0" borderId="30" xfId="1" applyNumberFormat="1" applyFont="1" applyFill="1" applyBorder="1" applyAlignment="1">
      <alignment horizontal="center"/>
    </xf>
    <xf numFmtId="2" fontId="30" fillId="0" borderId="30" xfId="1" applyNumberFormat="1" applyFont="1" applyFill="1" applyBorder="1" applyAlignment="1">
      <alignment horizontal="center" vertical="center"/>
    </xf>
    <xf numFmtId="0" fontId="37" fillId="5" borderId="0" xfId="0" applyFont="1" applyFill="1" applyAlignment="1">
      <alignment horizontal="center"/>
    </xf>
    <xf numFmtId="0" fontId="52" fillId="5" borderId="0" xfId="0" applyFont="1" applyFill="1" applyAlignment="1">
      <alignment horizontal="center"/>
    </xf>
    <xf numFmtId="4" fontId="30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49" fillId="0" borderId="30" xfId="2" applyNumberFormat="1" applyFont="1" applyFill="1" applyBorder="1"/>
    <xf numFmtId="164" fontId="54" fillId="5" borderId="30" xfId="2" applyFont="1" applyFill="1" applyBorder="1"/>
    <xf numFmtId="2" fontId="54" fillId="0" borderId="30" xfId="2" applyNumberFormat="1" applyFont="1" applyFill="1" applyBorder="1"/>
    <xf numFmtId="43" fontId="0" fillId="5" borderId="0" xfId="0" applyNumberFormat="1" applyFill="1"/>
    <xf numFmtId="0" fontId="35" fillId="13" borderId="30" xfId="0" applyFont="1" applyFill="1" applyBorder="1" applyAlignment="1">
      <alignment horizontal="right" wrapText="1"/>
    </xf>
    <xf numFmtId="0" fontId="35" fillId="13" borderId="30" xfId="0" applyFont="1" applyFill="1" applyBorder="1" applyAlignment="1">
      <alignment horizontal="right"/>
    </xf>
    <xf numFmtId="4" fontId="35" fillId="14" borderId="30" xfId="0" applyNumberFormat="1" applyFont="1" applyFill="1" applyBorder="1"/>
    <xf numFmtId="0" fontId="33" fillId="0" borderId="42" xfId="0" applyFont="1" applyBorder="1"/>
    <xf numFmtId="0" fontId="33" fillId="3" borderId="42" xfId="0" applyFont="1" applyFill="1" applyBorder="1" applyAlignment="1">
      <alignment horizontal="center"/>
    </xf>
    <xf numFmtId="0" fontId="31" fillId="0" borderId="42" xfId="0" applyFont="1" applyBorder="1" applyAlignment="1">
      <alignment horizontal="left"/>
    </xf>
    <xf numFmtId="0" fontId="31" fillId="0" borderId="42" xfId="0" applyFont="1" applyBorder="1" applyAlignment="1">
      <alignment horizontal="center" vertical="center" wrapText="1"/>
    </xf>
    <xf numFmtId="4" fontId="31" fillId="0" borderId="42" xfId="0" applyNumberFormat="1" applyFont="1" applyBorder="1"/>
    <xf numFmtId="2" fontId="31" fillId="0" borderId="42" xfId="0" applyNumberFormat="1" applyFont="1" applyBorder="1"/>
    <xf numFmtId="4" fontId="31" fillId="5" borderId="42" xfId="0" applyNumberFormat="1" applyFont="1" applyFill="1" applyBorder="1"/>
    <xf numFmtId="0" fontId="0" fillId="0" borderId="43" xfId="0" applyBorder="1"/>
    <xf numFmtId="2" fontId="47" fillId="5" borderId="30" xfId="2" applyNumberFormat="1" applyFont="1" applyFill="1" applyBorder="1"/>
    <xf numFmtId="2" fontId="46" fillId="5" borderId="30" xfId="2" applyNumberFormat="1" applyFont="1" applyFill="1" applyBorder="1"/>
    <xf numFmtId="2" fontId="47" fillId="5" borderId="30" xfId="2" applyNumberFormat="1" applyFont="1" applyFill="1" applyBorder="1" applyAlignment="1">
      <alignment horizontal="right"/>
    </xf>
    <xf numFmtId="2" fontId="54" fillId="5" borderId="30" xfId="2" applyNumberFormat="1" applyFont="1" applyFill="1" applyBorder="1"/>
    <xf numFmtId="164" fontId="49" fillId="5" borderId="30" xfId="2" applyFont="1" applyFill="1" applyBorder="1"/>
    <xf numFmtId="164" fontId="46" fillId="5" borderId="30" xfId="2" applyFont="1" applyFill="1" applyBorder="1" applyAlignment="1">
      <alignment horizontal="right"/>
    </xf>
    <xf numFmtId="2" fontId="47" fillId="5" borderId="30" xfId="2" applyNumberFormat="1" applyFont="1" applyFill="1" applyBorder="1" applyAlignment="1">
      <alignment vertical="center"/>
    </xf>
    <xf numFmtId="164" fontId="47" fillId="5" borderId="30" xfId="2" applyFont="1" applyFill="1" applyBorder="1" applyAlignment="1">
      <alignment vertical="center"/>
    </xf>
    <xf numFmtId="164" fontId="47" fillId="5" borderId="30" xfId="1" applyFont="1" applyFill="1" applyBorder="1" applyAlignment="1">
      <alignment horizontal="right" vertical="center"/>
    </xf>
    <xf numFmtId="4" fontId="35" fillId="5" borderId="0" xfId="4" applyNumberFormat="1" applyFont="1" applyFill="1"/>
    <xf numFmtId="0" fontId="30" fillId="3" borderId="30" xfId="0" applyFont="1" applyFill="1" applyBorder="1" applyAlignment="1">
      <alignment wrapText="1"/>
    </xf>
    <xf numFmtId="0" fontId="31" fillId="5" borderId="0" xfId="0" applyFont="1" applyFill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5" borderId="30" xfId="0" applyFont="1" applyFill="1" applyBorder="1" applyAlignment="1">
      <alignment horizontal="left" wrapText="1"/>
    </xf>
    <xf numFmtId="0" fontId="30" fillId="15" borderId="30" xfId="0" applyFont="1" applyFill="1" applyBorder="1" applyAlignment="1">
      <alignment horizontal="center"/>
    </xf>
    <xf numFmtId="0" fontId="30" fillId="15" borderId="30" xfId="0" applyFont="1" applyFill="1" applyBorder="1" applyAlignment="1">
      <alignment wrapText="1"/>
    </xf>
    <xf numFmtId="166" fontId="31" fillId="15" borderId="30" xfId="0" applyNumberFormat="1" applyFont="1" applyFill="1" applyBorder="1" applyAlignment="1">
      <alignment horizontal="right"/>
    </xf>
    <xf numFmtId="166" fontId="31" fillId="15" borderId="30" xfId="0" applyNumberFormat="1" applyFont="1" applyFill="1" applyBorder="1" applyAlignment="1">
      <alignment horizontal="right" wrapText="1"/>
    </xf>
    <xf numFmtId="164" fontId="30" fillId="15" borderId="30" xfId="1" applyFont="1" applyFill="1" applyBorder="1" applyAlignment="1">
      <alignment horizontal="left"/>
    </xf>
    <xf numFmtId="2" fontId="30" fillId="15" borderId="30" xfId="1" applyNumberFormat="1" applyFont="1" applyFill="1" applyBorder="1" applyAlignment="1">
      <alignment horizontal="center"/>
    </xf>
    <xf numFmtId="164" fontId="30" fillId="15" borderId="30" xfId="1" applyFont="1" applyFill="1" applyBorder="1" applyAlignment="1">
      <alignment horizontal="center"/>
    </xf>
    <xf numFmtId="0" fontId="0" fillId="15" borderId="0" xfId="0" applyFill="1"/>
    <xf numFmtId="0" fontId="30" fillId="15" borderId="30" xfId="0" applyFont="1" applyFill="1" applyBorder="1" applyAlignment="1">
      <alignment horizontal="center" vertical="center"/>
    </xf>
    <xf numFmtId="0" fontId="30" fillId="15" borderId="30" xfId="0" applyFont="1" applyFill="1" applyBorder="1" applyAlignment="1">
      <alignment horizontal="center" vertical="center" wrapText="1"/>
    </xf>
    <xf numFmtId="164" fontId="30" fillId="15" borderId="30" xfId="1" applyFont="1" applyFill="1" applyBorder="1" applyAlignment="1">
      <alignment horizontal="center" vertical="center"/>
    </xf>
    <xf numFmtId="2" fontId="30" fillId="15" borderId="30" xfId="1" applyNumberFormat="1" applyFont="1" applyFill="1" applyBorder="1" applyAlignment="1">
      <alignment horizontal="center" vertical="center"/>
    </xf>
    <xf numFmtId="0" fontId="30" fillId="15" borderId="30" xfId="0" applyFont="1" applyFill="1" applyBorder="1" applyAlignment="1">
      <alignment horizontal="left"/>
    </xf>
    <xf numFmtId="2" fontId="30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3" fillId="5" borderId="0" xfId="0" applyFont="1" applyFill="1" applyAlignment="1">
      <alignment vertical="center"/>
    </xf>
    <xf numFmtId="0" fontId="30" fillId="3" borderId="30" xfId="0" applyFont="1" applyFill="1" applyBorder="1" applyAlignment="1">
      <alignment horizontal="left" vertical="center"/>
    </xf>
    <xf numFmtId="0" fontId="30" fillId="3" borderId="30" xfId="0" applyFont="1" applyFill="1" applyBorder="1" applyAlignment="1">
      <alignment horizontal="center" vertical="center"/>
    </xf>
    <xf numFmtId="0" fontId="30" fillId="0" borderId="30" xfId="0" applyFont="1" applyBorder="1" applyAlignment="1">
      <alignment vertical="center"/>
    </xf>
    <xf numFmtId="0" fontId="30" fillId="3" borderId="30" xfId="0" applyFont="1" applyFill="1" applyBorder="1" applyAlignment="1">
      <alignment vertical="center"/>
    </xf>
    <xf numFmtId="0" fontId="33" fillId="0" borderId="30" xfId="0" applyFont="1" applyBorder="1" applyAlignment="1">
      <alignment horizontal="center" vertical="center"/>
    </xf>
    <xf numFmtId="0" fontId="33" fillId="0" borderId="30" xfId="0" applyFont="1" applyBorder="1" applyAlignment="1">
      <alignment horizontal="center" vertical="center" wrapText="1"/>
    </xf>
    <xf numFmtId="0" fontId="12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6" fillId="3" borderId="44" xfId="4" applyFont="1" applyFill="1" applyBorder="1"/>
    <xf numFmtId="0" fontId="47" fillId="0" borderId="44" xfId="4" applyFont="1" applyBorder="1" applyAlignment="1">
      <alignment horizontal="center"/>
    </xf>
    <xf numFmtId="0" fontId="46" fillId="0" borderId="44" xfId="4" applyFont="1" applyBorder="1" applyAlignment="1">
      <alignment horizontal="right"/>
    </xf>
    <xf numFmtId="164" fontId="46" fillId="0" borderId="44" xfId="2" applyFont="1" applyFill="1" applyBorder="1"/>
    <xf numFmtId="0" fontId="0" fillId="5" borderId="30" xfId="0" applyFill="1" applyBorder="1"/>
    <xf numFmtId="0" fontId="46" fillId="3" borderId="42" xfId="4" applyFont="1" applyFill="1" applyBorder="1"/>
    <xf numFmtId="0" fontId="47" fillId="0" borderId="42" xfId="4" applyFont="1" applyBorder="1" applyAlignment="1">
      <alignment horizontal="center"/>
    </xf>
    <xf numFmtId="0" fontId="46" fillId="0" borderId="42" xfId="4" applyFont="1" applyBorder="1" applyAlignment="1">
      <alignment horizontal="left"/>
    </xf>
    <xf numFmtId="164" fontId="46" fillId="0" borderId="42" xfId="2" applyFont="1" applyFill="1" applyBorder="1"/>
    <xf numFmtId="2" fontId="47" fillId="0" borderId="42" xfId="2" applyNumberFormat="1" applyFont="1" applyBorder="1"/>
    <xf numFmtId="164" fontId="46" fillId="0" borderId="42" xfId="2" applyFont="1" applyBorder="1"/>
    <xf numFmtId="164" fontId="46" fillId="5" borderId="42" xfId="2" applyFont="1" applyFill="1" applyBorder="1"/>
    <xf numFmtId="0" fontId="47" fillId="3" borderId="30" xfId="4" applyFont="1" applyFill="1" applyBorder="1" applyAlignment="1">
      <alignment wrapText="1"/>
    </xf>
    <xf numFmtId="164" fontId="47" fillId="5" borderId="30" xfId="2" applyFont="1" applyFill="1" applyBorder="1" applyAlignment="1">
      <alignment horizontal="right" vertical="center"/>
    </xf>
    <xf numFmtId="164" fontId="10" fillId="5" borderId="0" xfId="2" applyFill="1"/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wrapText="1"/>
    </xf>
    <xf numFmtId="0" fontId="31" fillId="5" borderId="30" xfId="0" applyFont="1" applyFill="1" applyBorder="1" applyAlignment="1">
      <alignment horizontal="center"/>
    </xf>
    <xf numFmtId="166" fontId="31" fillId="5" borderId="30" xfId="0" applyNumberFormat="1" applyFont="1" applyFill="1" applyBorder="1" applyAlignment="1">
      <alignment horizontal="right" wrapText="1"/>
    </xf>
    <xf numFmtId="2" fontId="31" fillId="5" borderId="30" xfId="1" applyNumberFormat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3" fillId="4" borderId="30" xfId="0" applyFont="1" applyFill="1" applyBorder="1" applyAlignment="1">
      <alignment horizontal="left"/>
    </xf>
    <xf numFmtId="0" fontId="33" fillId="4" borderId="30" xfId="0" applyFont="1" applyFill="1" applyBorder="1" applyAlignment="1">
      <alignment horizontal="center" vertical="center"/>
    </xf>
    <xf numFmtId="2" fontId="30" fillId="5" borderId="30" xfId="1" applyNumberFormat="1" applyFont="1" applyFill="1" applyBorder="1" applyAlignment="1">
      <alignment horizontal="center"/>
    </xf>
    <xf numFmtId="164" fontId="2" fillId="5" borderId="30" xfId="1" applyFont="1" applyFill="1" applyBorder="1"/>
    <xf numFmtId="0" fontId="47" fillId="4" borderId="30" xfId="4" applyFont="1" applyFill="1" applyBorder="1"/>
    <xf numFmtId="0" fontId="47" fillId="5" borderId="30" xfId="4" applyFont="1" applyFill="1" applyBorder="1" applyAlignment="1">
      <alignment horizontal="center"/>
    </xf>
    <xf numFmtId="0" fontId="47" fillId="5" borderId="30" xfId="4" applyFont="1" applyFill="1" applyBorder="1" applyAlignment="1">
      <alignment horizontal="left"/>
    </xf>
    <xf numFmtId="0" fontId="47" fillId="5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30" fillId="5" borderId="30" xfId="0" applyFont="1" applyFill="1" applyBorder="1" applyAlignment="1">
      <alignment horizontal="left" wrapText="1"/>
    </xf>
    <xf numFmtId="0" fontId="30" fillId="5" borderId="30" xfId="0" applyFont="1" applyFill="1" applyBorder="1" applyAlignment="1">
      <alignment horizontal="center" vertical="center"/>
    </xf>
    <xf numFmtId="0" fontId="30" fillId="5" borderId="30" xfId="0" applyFont="1" applyFill="1" applyBorder="1" applyAlignment="1">
      <alignment horizontal="center" vertical="center" wrapText="1"/>
    </xf>
    <xf numFmtId="2" fontId="30" fillId="5" borderId="30" xfId="1" applyNumberFormat="1" applyFont="1" applyFill="1" applyBorder="1" applyAlignment="1">
      <alignment horizontal="center" vertical="center"/>
    </xf>
    <xf numFmtId="0" fontId="43" fillId="5" borderId="30" xfId="0" applyFont="1" applyFill="1" applyBorder="1"/>
    <xf numFmtId="0" fontId="43" fillId="5" borderId="30" xfId="0" applyFont="1" applyFill="1" applyBorder="1" applyAlignment="1">
      <alignment horizontal="center" vertical="center"/>
    </xf>
    <xf numFmtId="0" fontId="43" fillId="5" borderId="30" xfId="0" applyFont="1" applyFill="1" applyBorder="1" applyAlignment="1">
      <alignment vertical="center" wrapText="1"/>
    </xf>
    <xf numFmtId="164" fontId="43" fillId="5" borderId="30" xfId="1" applyFont="1" applyFill="1" applyBorder="1"/>
    <xf numFmtId="2" fontId="43" fillId="5" borderId="30" xfId="1" applyNumberFormat="1" applyFont="1" applyFill="1" applyBorder="1"/>
    <xf numFmtId="164" fontId="43" fillId="5" borderId="30" xfId="1" applyFont="1" applyFill="1" applyBorder="1" applyAlignment="1"/>
    <xf numFmtId="164" fontId="21" fillId="5" borderId="30" xfId="1" applyFont="1" applyFill="1" applyBorder="1"/>
    <xf numFmtId="0" fontId="6" fillId="5" borderId="0" xfId="0" applyFont="1" applyFill="1" applyAlignment="1">
      <alignment horizontal="center"/>
    </xf>
    <xf numFmtId="14" fontId="33" fillId="0" borderId="30" xfId="0" applyNumberFormat="1" applyFont="1" applyBorder="1" applyAlignment="1">
      <alignment horizontal="right"/>
    </xf>
    <xf numFmtId="0" fontId="46" fillId="3" borderId="30" xfId="4" applyFont="1" applyFill="1" applyBorder="1" applyAlignment="1">
      <alignment wrapText="1"/>
    </xf>
    <xf numFmtId="0" fontId="0" fillId="0" borderId="96" xfId="0" applyBorder="1"/>
    <xf numFmtId="164" fontId="47" fillId="0" borderId="30" xfId="2" applyFont="1" applyFill="1" applyBorder="1" applyAlignment="1">
      <alignment horizontal="right" vertical="center"/>
    </xf>
    <xf numFmtId="164" fontId="30" fillId="14" borderId="37" xfId="1" applyFont="1" applyFill="1" applyBorder="1" applyAlignment="1">
      <alignment horizontal="center" vertical="center"/>
    </xf>
    <xf numFmtId="0" fontId="30" fillId="0" borderId="95" xfId="0" applyFont="1" applyBorder="1" applyAlignment="1">
      <alignment horizontal="left" wrapText="1"/>
    </xf>
    <xf numFmtId="164" fontId="30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1" fillId="0" borderId="46" xfId="1" applyFont="1" applyFill="1" applyBorder="1"/>
    <xf numFmtId="0" fontId="31" fillId="0" borderId="95" xfId="0" applyFont="1" applyBorder="1" applyAlignment="1">
      <alignment horizontal="left"/>
    </xf>
    <xf numFmtId="0" fontId="30" fillId="0" borderId="95" xfId="0" applyFont="1" applyBorder="1" applyAlignment="1">
      <alignment horizontal="left"/>
    </xf>
    <xf numFmtId="164" fontId="30" fillId="0" borderId="46" xfId="1" applyFont="1" applyFill="1" applyBorder="1" applyAlignment="1">
      <alignment horizontal="center"/>
    </xf>
    <xf numFmtId="0" fontId="30" fillId="0" borderId="95" xfId="0" applyFont="1" applyBorder="1" applyAlignment="1">
      <alignment horizontal="center" vertical="center"/>
    </xf>
    <xf numFmtId="0" fontId="30" fillId="3" borderId="95" xfId="0" applyFont="1" applyFill="1" applyBorder="1" applyAlignment="1">
      <alignment horizontal="left"/>
    </xf>
    <xf numFmtId="0" fontId="31" fillId="3" borderId="95" xfId="0" applyFont="1" applyFill="1" applyBorder="1" applyAlignment="1">
      <alignment horizontal="left"/>
    </xf>
    <xf numFmtId="164" fontId="30" fillId="0" borderId="46" xfId="1" applyFont="1" applyBorder="1" applyAlignment="1">
      <alignment horizontal="left"/>
    </xf>
    <xf numFmtId="164" fontId="30" fillId="0" borderId="46" xfId="1" applyFont="1" applyFill="1" applyBorder="1" applyAlignment="1">
      <alignment horizontal="left"/>
    </xf>
    <xf numFmtId="0" fontId="31" fillId="5" borderId="95" xfId="0" applyFont="1" applyFill="1" applyBorder="1" applyAlignment="1">
      <alignment horizontal="left"/>
    </xf>
    <xf numFmtId="164" fontId="31" fillId="5" borderId="46" xfId="1" applyFont="1" applyFill="1" applyBorder="1" applyAlignment="1">
      <alignment horizontal="left"/>
    </xf>
    <xf numFmtId="0" fontId="0" fillId="0" borderId="46" xfId="0" applyBorder="1"/>
    <xf numFmtId="0" fontId="33" fillId="4" borderId="95" xfId="0" applyFont="1" applyFill="1" applyBorder="1" applyAlignment="1">
      <alignment horizontal="left"/>
    </xf>
    <xf numFmtId="164" fontId="31" fillId="5" borderId="46" xfId="1" applyFont="1" applyFill="1" applyBorder="1"/>
    <xf numFmtId="164" fontId="30" fillId="5" borderId="46" xfId="1" applyFont="1" applyFill="1" applyBorder="1"/>
    <xf numFmtId="164" fontId="30" fillId="5" borderId="46" xfId="1" applyFont="1" applyFill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0" fillId="0" borderId="95" xfId="0" applyFont="1" applyBorder="1"/>
    <xf numFmtId="0" fontId="31" fillId="0" borderId="95" xfId="0" applyFont="1" applyBorder="1"/>
    <xf numFmtId="0" fontId="30" fillId="3" borderId="95" xfId="0" applyFont="1" applyFill="1" applyBorder="1"/>
    <xf numFmtId="164" fontId="30" fillId="0" borderId="46" xfId="1" applyFont="1" applyFill="1" applyBorder="1"/>
    <xf numFmtId="0" fontId="0" fillId="0" borderId="95" xfId="0" applyBorder="1"/>
    <xf numFmtId="164" fontId="31" fillId="0" borderId="46" xfId="1" applyFont="1" applyBorder="1" applyAlignment="1">
      <alignment horizontal="left"/>
    </xf>
    <xf numFmtId="0" fontId="30" fillId="3" borderId="95" xfId="0" applyFont="1" applyFill="1" applyBorder="1" applyAlignment="1">
      <alignment horizontal="left" wrapText="1"/>
    </xf>
    <xf numFmtId="0" fontId="33" fillId="0" borderId="95" xfId="0" applyFont="1" applyBorder="1" applyAlignment="1">
      <alignment horizontal="left"/>
    </xf>
    <xf numFmtId="0" fontId="33" fillId="0" borderId="95" xfId="0" applyFont="1" applyBorder="1" applyAlignment="1">
      <alignment horizontal="left" wrapText="1"/>
    </xf>
    <xf numFmtId="164" fontId="31" fillId="0" borderId="46" xfId="1" applyFont="1" applyFill="1" applyBorder="1" applyAlignment="1"/>
    <xf numFmtId="0" fontId="30" fillId="13" borderId="47" xfId="0" applyFont="1" applyFill="1" applyBorder="1" applyAlignment="1">
      <alignment horizontal="right" wrapText="1"/>
    </xf>
    <xf numFmtId="0" fontId="30" fillId="14" borderId="48" xfId="0" applyFont="1" applyFill="1" applyBorder="1" applyAlignment="1">
      <alignment vertical="center" wrapText="1"/>
    </xf>
    <xf numFmtId="0" fontId="35" fillId="14" borderId="48" xfId="0" applyFont="1" applyFill="1" applyBorder="1" applyAlignment="1">
      <alignment wrapText="1"/>
    </xf>
    <xf numFmtId="43" fontId="35" fillId="14" borderId="48" xfId="0" applyNumberFormat="1" applyFont="1" applyFill="1" applyBorder="1" applyAlignment="1">
      <alignment wrapText="1"/>
    </xf>
    <xf numFmtId="43" fontId="35" fillId="14" borderId="41" xfId="0" applyNumberFormat="1" applyFont="1" applyFill="1" applyBorder="1" applyAlignment="1">
      <alignment wrapText="1"/>
    </xf>
    <xf numFmtId="0" fontId="55" fillId="0" borderId="30" xfId="0" applyFont="1" applyBorder="1"/>
    <xf numFmtId="4" fontId="30" fillId="0" borderId="30" xfId="0" applyNumberFormat="1" applyFont="1" applyBorder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4" fontId="2" fillId="2" borderId="50" xfId="0" applyNumberFormat="1" applyFont="1" applyFill="1" applyBorder="1" applyAlignment="1">
      <alignment horizontal="right"/>
    </xf>
    <xf numFmtId="4" fontId="2" fillId="2" borderId="51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wrapText="1"/>
    </xf>
    <xf numFmtId="2" fontId="2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2" fillId="2" borderId="52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0" fontId="2" fillId="2" borderId="50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2" xfId="0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6" fillId="2" borderId="7" xfId="0" applyNumberFormat="1" applyFont="1" applyFill="1" applyBorder="1" applyAlignment="1">
      <alignment horizontal="right"/>
    </xf>
    <xf numFmtId="0" fontId="6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2" fontId="6" fillId="2" borderId="7" xfId="0" applyNumberFormat="1" applyFont="1" applyFill="1" applyBorder="1" applyAlignment="1">
      <alignment horizontal="right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7" fillId="0" borderId="0" xfId="0" applyFont="1" applyAlignment="1">
      <alignment horizontal="center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4" fontId="6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4" fontId="27" fillId="2" borderId="7" xfId="0" applyNumberFormat="1" applyFont="1" applyFill="1" applyBorder="1" applyAlignment="1">
      <alignment horizontal="right"/>
    </xf>
    <xf numFmtId="164" fontId="27" fillId="2" borderId="7" xfId="1" applyFont="1" applyFill="1" applyBorder="1" applyAlignment="1" applyProtection="1">
      <alignment horizontal="right"/>
    </xf>
    <xf numFmtId="2" fontId="27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5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2" fontId="2" fillId="2" borderId="30" xfId="0" applyNumberFormat="1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0" fontId="2" fillId="2" borderId="30" xfId="0" applyFont="1" applyFill="1" applyBorder="1" applyAlignment="1">
      <alignment horizontal="left"/>
    </xf>
    <xf numFmtId="165" fontId="11" fillId="2" borderId="30" xfId="3" applyNumberFormat="1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4" fontId="2" fillId="2" borderId="50" xfId="1" applyFont="1" applyFill="1" applyBorder="1" applyAlignment="1">
      <alignment horizontal="center" vertical="center"/>
    </xf>
    <xf numFmtId="164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4" fontId="2" fillId="2" borderId="56" xfId="1" applyFont="1" applyFill="1" applyBorder="1" applyAlignment="1">
      <alignment horizontal="center" vertical="center"/>
    </xf>
    <xf numFmtId="164" fontId="2" fillId="2" borderId="57" xfId="1" applyFont="1" applyFill="1" applyBorder="1" applyAlignment="1">
      <alignment horizontal="center" vertical="center"/>
    </xf>
    <xf numFmtId="164" fontId="2" fillId="2" borderId="54" xfId="1" applyFont="1" applyFill="1" applyBorder="1" applyAlignment="1">
      <alignment horizontal="center" vertical="center"/>
    </xf>
    <xf numFmtId="164" fontId="2" fillId="2" borderId="62" xfId="1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164" fontId="2" fillId="2" borderId="74" xfId="1" applyFont="1" applyFill="1" applyBorder="1" applyAlignment="1">
      <alignment horizontal="center" vertical="center"/>
    </xf>
    <xf numFmtId="164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4" fontId="2" fillId="2" borderId="71" xfId="1" applyFont="1" applyFill="1" applyBorder="1" applyAlignment="1">
      <alignment horizontal="center" vertical="center"/>
    </xf>
    <xf numFmtId="164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164" fontId="18" fillId="2" borderId="56" xfId="1" applyFont="1" applyFill="1" applyBorder="1" applyAlignment="1">
      <alignment horizontal="center" vertical="center"/>
    </xf>
    <xf numFmtId="164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4" fontId="18" fillId="2" borderId="50" xfId="1" applyFont="1" applyFill="1" applyBorder="1" applyAlignment="1">
      <alignment horizontal="center" vertical="center"/>
    </xf>
    <xf numFmtId="164" fontId="18" fillId="2" borderId="21" xfId="1" applyFont="1" applyFill="1" applyBorder="1" applyAlignment="1">
      <alignment horizontal="center" vertical="center"/>
    </xf>
    <xf numFmtId="164" fontId="18" fillId="2" borderId="54" xfId="1" applyFont="1" applyFill="1" applyBorder="1" applyAlignment="1">
      <alignment horizontal="center" vertical="center"/>
    </xf>
    <xf numFmtId="164" fontId="18" fillId="2" borderId="62" xfId="1" applyFont="1" applyFill="1" applyBorder="1" applyAlignment="1">
      <alignment horizontal="center" vertical="center"/>
    </xf>
    <xf numFmtId="164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2" fontId="14" fillId="2" borderId="30" xfId="1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center"/>
    </xf>
    <xf numFmtId="0" fontId="14" fillId="2" borderId="30" xfId="0" applyFont="1" applyFill="1" applyBorder="1" applyAlignment="1">
      <alignment horizontal="center" vertical="center" wrapText="1"/>
    </xf>
    <xf numFmtId="164" fontId="2" fillId="2" borderId="30" xfId="1" applyFont="1" applyFill="1" applyBorder="1" applyAlignment="1">
      <alignment horizontal="center" vertical="center"/>
    </xf>
    <xf numFmtId="2" fontId="2" fillId="2" borderId="30" xfId="1" applyNumberFormat="1" applyFont="1" applyFill="1" applyBorder="1" applyAlignment="1">
      <alignment horizontal="right" vertical="center"/>
    </xf>
    <xf numFmtId="0" fontId="5" fillId="5" borderId="0" xfId="0" applyFont="1" applyFill="1" applyAlignment="1">
      <alignment horizontal="center"/>
    </xf>
    <xf numFmtId="2" fontId="26" fillId="2" borderId="30" xfId="1" applyNumberFormat="1" applyFont="1" applyFill="1" applyBorder="1" applyAlignment="1">
      <alignment horizontal="right" vertical="center"/>
    </xf>
    <xf numFmtId="164" fontId="26" fillId="2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4" fontId="30" fillId="2" borderId="56" xfId="1" applyFont="1" applyFill="1" applyBorder="1" applyAlignment="1">
      <alignment horizontal="center" vertical="center"/>
    </xf>
    <xf numFmtId="164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4" fontId="30" fillId="2" borderId="54" xfId="1" applyFont="1" applyFill="1" applyBorder="1" applyAlignment="1">
      <alignment horizontal="center" vertical="center"/>
    </xf>
    <xf numFmtId="164" fontId="30" fillId="2" borderId="62" xfId="1" applyFont="1" applyFill="1" applyBorder="1" applyAlignment="1">
      <alignment horizontal="center" vertical="center"/>
    </xf>
    <xf numFmtId="164" fontId="30" fillId="2" borderId="50" xfId="1" applyFont="1" applyFill="1" applyBorder="1" applyAlignment="1">
      <alignment horizontal="center" vertical="center"/>
    </xf>
    <xf numFmtId="164" fontId="30" fillId="2" borderId="21" xfId="1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 wrapText="1"/>
    </xf>
    <xf numFmtId="164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2" fontId="30" fillId="2" borderId="30" xfId="1" applyNumberFormat="1" applyFont="1" applyFill="1" applyBorder="1" applyAlignment="1">
      <alignment horizontal="right" vertic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20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164" fontId="30" fillId="2" borderId="83" xfId="1" applyFont="1" applyFill="1" applyBorder="1" applyAlignment="1">
      <alignment horizontal="center" vertical="center"/>
    </xf>
    <xf numFmtId="164" fontId="30" fillId="2" borderId="84" xfId="1" applyFont="1" applyFill="1" applyBorder="1" applyAlignment="1">
      <alignment horizontal="center" vertical="center"/>
    </xf>
    <xf numFmtId="164" fontId="30" fillId="2" borderId="85" xfId="1" applyFont="1" applyFill="1" applyBorder="1" applyAlignment="1">
      <alignment horizontal="center" vertical="center"/>
    </xf>
    <xf numFmtId="164" fontId="30" fillId="2" borderId="86" xfId="1" applyFont="1" applyFill="1" applyBorder="1" applyAlignment="1">
      <alignment horizontal="center" vertical="center"/>
    </xf>
    <xf numFmtId="164" fontId="30" fillId="2" borderId="87" xfId="1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4" fontId="30" fillId="2" borderId="44" xfId="1" applyFont="1" applyFill="1" applyBorder="1" applyAlignment="1">
      <alignment horizontal="center" vertical="center"/>
    </xf>
    <xf numFmtId="164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164" fontId="26" fillId="2" borderId="37" xfId="1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4" fontId="26" fillId="2" borderId="40" xfId="1" applyFont="1" applyFill="1" applyBorder="1" applyAlignment="1">
      <alignment horizontal="center" vertical="center"/>
    </xf>
    <xf numFmtId="164" fontId="26" fillId="2" borderId="46" xfId="1" applyFont="1" applyFill="1" applyBorder="1" applyAlignment="1">
      <alignment horizontal="center" vertical="center"/>
    </xf>
    <xf numFmtId="164" fontId="30" fillId="2" borderId="44" xfId="2" applyFont="1" applyFill="1" applyBorder="1" applyAlignment="1">
      <alignment horizontal="center" vertical="center"/>
    </xf>
    <xf numFmtId="164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164" fontId="35" fillId="2" borderId="30" xfId="2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1" fillId="5" borderId="0" xfId="0" applyFont="1" applyFill="1" applyAlignment="1">
      <alignment horizontal="center"/>
    </xf>
    <xf numFmtId="164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4" fontId="35" fillId="13" borderId="30" xfId="2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4" fontId="30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0" fontId="30" fillId="5" borderId="0" xfId="0" applyFont="1" applyFill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164" fontId="41" fillId="13" borderId="30" xfId="1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4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4" fontId="30" fillId="14" borderId="30" xfId="1" applyFont="1" applyFill="1" applyBorder="1" applyAlignment="1">
      <alignment horizontal="center" vertical="center"/>
    </xf>
    <xf numFmtId="164" fontId="35" fillId="14" borderId="30" xfId="2" applyFont="1" applyFill="1" applyBorder="1" applyAlignment="1">
      <alignment horizontal="center" vertical="center"/>
    </xf>
    <xf numFmtId="164" fontId="41" fillId="13" borderId="44" xfId="1" applyFont="1" applyFill="1" applyBorder="1" applyAlignment="1">
      <alignment horizontal="center" vertical="center"/>
    </xf>
    <xf numFmtId="164" fontId="41" fillId="13" borderId="42" xfId="1" applyFont="1" applyFill="1" applyBorder="1" applyAlignment="1">
      <alignment horizontal="center" vertical="center"/>
    </xf>
    <xf numFmtId="0" fontId="42" fillId="13" borderId="44" xfId="0" applyFont="1" applyFill="1" applyBorder="1" applyAlignment="1">
      <alignment horizontal="center" vertical="center"/>
    </xf>
    <xf numFmtId="0" fontId="42" fillId="13" borderId="42" xfId="0" applyFont="1" applyFill="1" applyBorder="1" applyAlignment="1">
      <alignment horizontal="center" vertical="center"/>
    </xf>
    <xf numFmtId="0" fontId="45" fillId="13" borderId="44" xfId="0" applyFont="1" applyFill="1" applyBorder="1" applyAlignment="1">
      <alignment horizontal="center" vertical="center"/>
    </xf>
    <xf numFmtId="0" fontId="45" fillId="13" borderId="42" xfId="0" applyFont="1" applyFill="1" applyBorder="1" applyAlignment="1">
      <alignment horizontal="center" vertical="center"/>
    </xf>
    <xf numFmtId="2" fontId="41" fillId="13" borderId="44" xfId="1" applyNumberFormat="1" applyFont="1" applyFill="1" applyBorder="1" applyAlignment="1">
      <alignment horizontal="center" vertical="center"/>
    </xf>
    <xf numFmtId="2" fontId="41" fillId="13" borderId="42" xfId="1" applyNumberFormat="1" applyFont="1" applyFill="1" applyBorder="1" applyAlignment="1">
      <alignment horizontal="center" vertical="center"/>
    </xf>
    <xf numFmtId="164" fontId="26" fillId="13" borderId="44" xfId="1" applyFont="1" applyFill="1" applyBorder="1" applyAlignment="1">
      <alignment horizontal="center" vertical="center"/>
    </xf>
    <xf numFmtId="164" fontId="26" fillId="13" borderId="42" xfId="1" applyFont="1" applyFill="1" applyBorder="1" applyAlignment="1">
      <alignment horizontal="center" vertical="center"/>
    </xf>
    <xf numFmtId="0" fontId="30" fillId="13" borderId="44" xfId="0" applyFont="1" applyFill="1" applyBorder="1" applyAlignment="1">
      <alignment horizontal="center" vertical="center" wrapText="1"/>
    </xf>
    <xf numFmtId="0" fontId="30" fillId="13" borderId="42" xfId="0" applyFont="1" applyFill="1" applyBorder="1" applyAlignment="1">
      <alignment horizontal="center" vertical="center" wrapText="1"/>
    </xf>
    <xf numFmtId="0" fontId="30" fillId="13" borderId="44" xfId="0" applyFont="1" applyFill="1" applyBorder="1" applyAlignment="1">
      <alignment horizontal="center" vertical="center"/>
    </xf>
    <xf numFmtId="0" fontId="30" fillId="13" borderId="42" xfId="0" applyFont="1" applyFill="1" applyBorder="1" applyAlignment="1">
      <alignment horizontal="center" vertical="center"/>
    </xf>
    <xf numFmtId="2" fontId="26" fillId="13" borderId="44" xfId="1" applyNumberFormat="1" applyFont="1" applyFill="1" applyBorder="1" applyAlignment="1">
      <alignment horizontal="right" vertical="center"/>
    </xf>
    <xf numFmtId="2" fontId="26" fillId="13" borderId="42" xfId="1" applyNumberFormat="1" applyFont="1" applyFill="1" applyBorder="1" applyAlignment="1">
      <alignment horizontal="right" vertical="center"/>
    </xf>
    <xf numFmtId="164" fontId="30" fillId="14" borderId="37" xfId="1" applyFont="1" applyFill="1" applyBorder="1" applyAlignment="1">
      <alignment horizontal="center" vertical="center"/>
    </xf>
    <xf numFmtId="164" fontId="30" fillId="13" borderId="37" xfId="1" applyFont="1" applyFill="1" applyBorder="1" applyAlignment="1">
      <alignment horizontal="center" vertical="center"/>
    </xf>
    <xf numFmtId="164" fontId="30" fillId="13" borderId="40" xfId="1" applyFont="1" applyFill="1" applyBorder="1" applyAlignment="1">
      <alignment horizontal="center" vertical="center"/>
    </xf>
    <xf numFmtId="164" fontId="30" fillId="13" borderId="46" xfId="1" applyFont="1" applyFill="1" applyBorder="1" applyAlignment="1">
      <alignment horizontal="center" vertical="center"/>
    </xf>
    <xf numFmtId="0" fontId="30" fillId="13" borderId="37" xfId="0" applyFont="1" applyFill="1" applyBorder="1" applyAlignment="1">
      <alignment horizontal="center" vertical="center"/>
    </xf>
    <xf numFmtId="2" fontId="30" fillId="13" borderId="37" xfId="1" applyNumberFormat="1" applyFont="1" applyFill="1" applyBorder="1" applyAlignment="1">
      <alignment horizontal="right" vertical="center"/>
    </xf>
    <xf numFmtId="0" fontId="30" fillId="13" borderId="94" xfId="0" applyFont="1" applyFill="1" applyBorder="1" applyAlignment="1">
      <alignment horizontal="center" vertical="center"/>
    </xf>
    <xf numFmtId="0" fontId="30" fillId="13" borderId="95" xfId="0" applyFont="1" applyFill="1" applyBorder="1" applyAlignment="1">
      <alignment horizontal="center" vertical="center"/>
    </xf>
    <xf numFmtId="0" fontId="30" fillId="13" borderId="37" xfId="0" applyFont="1" applyFill="1" applyBorder="1" applyAlignment="1">
      <alignment horizontal="center" vertical="center" wrapText="1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theme" Target="theme/theme1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327" Type="http://schemas.openxmlformats.org/officeDocument/2006/relationships/styles" Target="styles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17" Type="http://schemas.openxmlformats.org/officeDocument/2006/relationships/worksheet" Target="worksheets/sheet317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28" Type="http://schemas.openxmlformats.org/officeDocument/2006/relationships/sharedStrings" Target="sharedStrings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calcChain" Target="calcChain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15" t="s">
        <v>0</v>
      </c>
      <c r="C6" s="1315"/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</row>
    <row r="7" spans="1:16" x14ac:dyDescent="0.25">
      <c r="B7" s="1315" t="s">
        <v>1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</row>
    <row r="8" spans="1:16" x14ac:dyDescent="0.25">
      <c r="B8" s="1329" t="s">
        <v>2</v>
      </c>
      <c r="C8" s="1329"/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15" t="s">
        <v>3</v>
      </c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</row>
    <row r="11" spans="1:16" x14ac:dyDescent="0.25">
      <c r="B11" s="1315" t="s">
        <v>4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</row>
    <row r="12" spans="1:16" x14ac:dyDescent="0.25">
      <c r="B12" s="1328" t="s">
        <v>5</v>
      </c>
      <c r="C12" s="1328"/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</row>
    <row r="14" spans="1:16" x14ac:dyDescent="0.25">
      <c r="A14" s="1327" t="s">
        <v>6</v>
      </c>
      <c r="B14" s="1322" t="s">
        <v>7</v>
      </c>
      <c r="C14" s="1322" t="s">
        <v>8</v>
      </c>
      <c r="D14" s="1322" t="s">
        <v>9</v>
      </c>
      <c r="E14" s="1322" t="s">
        <v>10</v>
      </c>
      <c r="F14" s="1326" t="s">
        <v>11</v>
      </c>
      <c r="G14" s="1322" t="s">
        <v>11</v>
      </c>
      <c r="H14" s="3" t="s">
        <v>12</v>
      </c>
      <c r="I14" s="1325" t="s">
        <v>13</v>
      </c>
      <c r="J14" s="1322" t="s">
        <v>14</v>
      </c>
      <c r="K14" s="1322" t="s">
        <v>15</v>
      </c>
      <c r="L14" s="1322" t="s">
        <v>16</v>
      </c>
      <c r="M14" s="1322" t="s">
        <v>17</v>
      </c>
      <c r="N14" s="1322" t="s">
        <v>18</v>
      </c>
      <c r="O14" s="1322" t="s">
        <v>19</v>
      </c>
      <c r="P14" s="1323" t="s">
        <v>20</v>
      </c>
    </row>
    <row r="15" spans="1:16" x14ac:dyDescent="0.25">
      <c r="A15" s="1327"/>
      <c r="B15" s="1322"/>
      <c r="C15" s="1322"/>
      <c r="D15" s="1322"/>
      <c r="E15" s="1322"/>
      <c r="F15" s="1326"/>
      <c r="G15" s="1322"/>
      <c r="H15" s="4" t="s">
        <v>21</v>
      </c>
      <c r="I15" s="1325"/>
      <c r="J15" s="1322"/>
      <c r="K15" s="1322"/>
      <c r="L15" s="1322"/>
      <c r="M15" s="1322"/>
      <c r="N15" s="1322"/>
      <c r="O15" s="1322"/>
      <c r="P15" s="1323"/>
    </row>
    <row r="17" spans="1:16" x14ac:dyDescent="0.25">
      <c r="A17" s="6">
        <v>1</v>
      </c>
      <c r="B17" s="7" t="s">
        <v>22</v>
      </c>
      <c r="C17" s="7" t="s">
        <v>23</v>
      </c>
      <c r="D17" s="1324" t="s">
        <v>24</v>
      </c>
      <c r="E17" s="1324"/>
      <c r="F17" s="132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21" t="s">
        <v>27</v>
      </c>
      <c r="E18" s="1321"/>
      <c r="F18" s="132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21" t="s">
        <v>30</v>
      </c>
      <c r="E19" s="1321" t="s">
        <v>31</v>
      </c>
      <c r="F19" s="132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21" t="s">
        <v>27</v>
      </c>
      <c r="E20" s="1321" t="s">
        <v>33</v>
      </c>
      <c r="F20" s="132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21" t="s">
        <v>36</v>
      </c>
      <c r="E21" s="1321" t="s">
        <v>37</v>
      </c>
      <c r="F21" s="132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21" t="s">
        <v>40</v>
      </c>
      <c r="E22" s="1321" t="s">
        <v>41</v>
      </c>
      <c r="F22" s="132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21" t="s">
        <v>44</v>
      </c>
      <c r="E23" s="1321" t="s">
        <v>45</v>
      </c>
      <c r="F23" s="132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21" t="s">
        <v>49</v>
      </c>
      <c r="E24" s="1321" t="s">
        <v>50</v>
      </c>
      <c r="F24" s="132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21" t="s">
        <v>53</v>
      </c>
      <c r="E25" s="1321" t="s">
        <v>54</v>
      </c>
      <c r="F25" s="132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21" t="s">
        <v>56</v>
      </c>
      <c r="E26" s="1321" t="s">
        <v>57</v>
      </c>
      <c r="F26" s="132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21" t="s">
        <v>53</v>
      </c>
      <c r="E27" s="1321" t="s">
        <v>60</v>
      </c>
      <c r="F27" s="132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21" t="s">
        <v>63</v>
      </c>
      <c r="E28" s="1321" t="s">
        <v>64</v>
      </c>
      <c r="F28" s="132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21" t="s">
        <v>67</v>
      </c>
      <c r="E29" s="1321" t="s">
        <v>68</v>
      </c>
      <c r="F29" s="132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21" t="s">
        <v>71</v>
      </c>
      <c r="E30" s="1321" t="s">
        <v>72</v>
      </c>
      <c r="F30" s="132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21" t="s">
        <v>75</v>
      </c>
      <c r="E31" s="1321" t="s">
        <v>76</v>
      </c>
      <c r="F31" s="132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21" t="s">
        <v>78</v>
      </c>
      <c r="E32" s="1321" t="s">
        <v>79</v>
      </c>
      <c r="F32" s="132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21" t="s">
        <v>82</v>
      </c>
      <c r="E33" s="1321" t="s">
        <v>83</v>
      </c>
      <c r="F33" s="132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21" t="s">
        <v>85</v>
      </c>
      <c r="E34" s="1321" t="s">
        <v>86</v>
      </c>
      <c r="F34" s="132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21" t="s">
        <v>89</v>
      </c>
      <c r="E35" s="1321" t="s">
        <v>90</v>
      </c>
      <c r="F35" s="132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21" t="s">
        <v>92</v>
      </c>
      <c r="E36" s="1321" t="s">
        <v>93</v>
      </c>
      <c r="F36" s="132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21" t="s">
        <v>71</v>
      </c>
      <c r="E37" s="1321" t="s">
        <v>95</v>
      </c>
      <c r="F37" s="132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21" t="s">
        <v>97</v>
      </c>
      <c r="E38" s="1321" t="s">
        <v>98</v>
      </c>
      <c r="F38" s="132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21" t="s">
        <v>92</v>
      </c>
      <c r="E39" s="1321" t="s">
        <v>100</v>
      </c>
      <c r="F39" s="132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21" t="s">
        <v>102</v>
      </c>
      <c r="E40" s="1321" t="s">
        <v>103</v>
      </c>
      <c r="F40" s="132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21" t="s">
        <v>105</v>
      </c>
      <c r="E41" s="1321" t="s">
        <v>106</v>
      </c>
      <c r="F41" s="132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21" t="s">
        <v>105</v>
      </c>
      <c r="E42" s="1321" t="s">
        <v>108</v>
      </c>
      <c r="F42" s="132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21" t="s">
        <v>105</v>
      </c>
      <c r="E43" s="1321" t="s">
        <v>110</v>
      </c>
      <c r="F43" s="132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21" t="s">
        <v>112</v>
      </c>
      <c r="E44" s="1321" t="s">
        <v>113</v>
      </c>
      <c r="F44" s="132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21" t="s">
        <v>78</v>
      </c>
      <c r="E45" s="1321" t="s">
        <v>115</v>
      </c>
      <c r="F45" s="132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21" t="s">
        <v>117</v>
      </c>
      <c r="E46" s="1321" t="s">
        <v>118</v>
      </c>
      <c r="F46" s="132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21" t="s">
        <v>120</v>
      </c>
      <c r="E47" s="1321" t="s">
        <v>121</v>
      </c>
      <c r="F47" s="132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21" t="s">
        <v>49</v>
      </c>
      <c r="E48" s="1321" t="s">
        <v>123</v>
      </c>
      <c r="F48" s="132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21" t="s">
        <v>125</v>
      </c>
      <c r="E49" s="1321" t="s">
        <v>126</v>
      </c>
      <c r="F49" s="132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21" t="s">
        <v>105</v>
      </c>
      <c r="E50" s="1321" t="s">
        <v>128</v>
      </c>
      <c r="F50" s="132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21" t="s">
        <v>102</v>
      </c>
      <c r="E51" s="1321" t="s">
        <v>130</v>
      </c>
      <c r="F51" s="132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21" t="s">
        <v>132</v>
      </c>
      <c r="E52" s="1321" t="s">
        <v>133</v>
      </c>
      <c r="F52" s="132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21" t="s">
        <v>117</v>
      </c>
      <c r="E53" s="1321" t="s">
        <v>135</v>
      </c>
      <c r="F53" s="132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21" t="s">
        <v>85</v>
      </c>
      <c r="E54" s="1321" t="s">
        <v>137</v>
      </c>
      <c r="F54" s="132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21" t="s">
        <v>139</v>
      </c>
      <c r="E55" s="1321" t="s">
        <v>140</v>
      </c>
      <c r="F55" s="132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21" t="s">
        <v>142</v>
      </c>
      <c r="E56" s="1321" t="s">
        <v>143</v>
      </c>
      <c r="F56" s="1321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21" t="s">
        <v>145</v>
      </c>
      <c r="E57" s="1321" t="s">
        <v>146</v>
      </c>
      <c r="F57" s="132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21" t="s">
        <v>148</v>
      </c>
      <c r="E58" s="1321" t="s">
        <v>149</v>
      </c>
      <c r="F58" s="132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21" t="s">
        <v>151</v>
      </c>
      <c r="E59" s="1321" t="s">
        <v>152</v>
      </c>
      <c r="F59" s="132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21" t="s">
        <v>154</v>
      </c>
      <c r="E60" s="1321" t="s">
        <v>155</v>
      </c>
      <c r="F60" s="1321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21" t="s">
        <v>157</v>
      </c>
      <c r="E61" s="1321" t="s">
        <v>158</v>
      </c>
      <c r="F61" s="132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21" t="s">
        <v>160</v>
      </c>
      <c r="E62" s="1321" t="s">
        <v>161</v>
      </c>
      <c r="F62" s="132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21" t="s">
        <v>163</v>
      </c>
      <c r="E63" s="1321" t="s">
        <v>164</v>
      </c>
      <c r="F63" s="132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21" t="s">
        <v>92</v>
      </c>
      <c r="E65" s="1321" t="s">
        <v>168</v>
      </c>
      <c r="F65" s="132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21" t="s">
        <v>105</v>
      </c>
      <c r="E66" s="1321" t="s">
        <v>170</v>
      </c>
      <c r="F66" s="132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21" t="s">
        <v>40</v>
      </c>
      <c r="E67" s="1321" t="s">
        <v>172</v>
      </c>
      <c r="F67" s="132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21" t="s">
        <v>92</v>
      </c>
      <c r="E70" s="1321" t="s">
        <v>176</v>
      </c>
      <c r="F70" s="132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21" t="s">
        <v>178</v>
      </c>
      <c r="E71" s="1321" t="s">
        <v>179</v>
      </c>
      <c r="F71" s="132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21" t="s">
        <v>181</v>
      </c>
      <c r="E72" s="1321" t="s">
        <v>182</v>
      </c>
      <c r="F72" s="132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21" t="s">
        <v>184</v>
      </c>
      <c r="E73" s="1321" t="s">
        <v>185</v>
      </c>
      <c r="F73" s="132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21" t="s">
        <v>187</v>
      </c>
      <c r="E74" s="1321" t="s">
        <v>188</v>
      </c>
      <c r="F74" s="132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21" t="s">
        <v>190</v>
      </c>
      <c r="E75" s="1321" t="s">
        <v>191</v>
      </c>
      <c r="F75" s="1321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320" t="s">
        <v>92</v>
      </c>
      <c r="E76" s="1320" t="s">
        <v>193</v>
      </c>
      <c r="F76" s="1320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318" t="s">
        <v>194</v>
      </c>
      <c r="C77" s="1318"/>
      <c r="D77" s="1318"/>
      <c r="E77" s="1318"/>
      <c r="F77" s="1318"/>
      <c r="G77" s="1318"/>
      <c r="H77" s="1316" t="e">
        <f ca="1">SUM(H17:H77)</f>
        <v>#VALUE!</v>
      </c>
      <c r="I77" s="1319">
        <v>0</v>
      </c>
      <c r="J77" s="1316" t="e">
        <f ca="1">SUM(J17:J77)</f>
        <v>#VALUE!</v>
      </c>
      <c r="K77" s="1316" t="e">
        <f ca="1">SUM(K17:K77)</f>
        <v>#VALUE!</v>
      </c>
      <c r="L77" s="1316" t="e">
        <f ca="1">SUM(L17:L77)</f>
        <v>#VALUE!</v>
      </c>
      <c r="M77" s="1316">
        <v>68224.509999999995</v>
      </c>
      <c r="N77" s="1316">
        <v>42225.96</v>
      </c>
      <c r="O77" s="1316">
        <v>305460.49</v>
      </c>
      <c r="P77" s="1317">
        <v>2020507.01</v>
      </c>
    </row>
    <row r="78" spans="1:16" x14ac:dyDescent="0.25">
      <c r="B78" s="1318"/>
      <c r="C78" s="1318"/>
      <c r="D78" s="1318"/>
      <c r="E78" s="1318"/>
      <c r="F78" s="1318"/>
      <c r="G78" s="1318"/>
      <c r="H78" s="1316"/>
      <c r="I78" s="1319"/>
      <c r="J78" s="1316"/>
      <c r="K78" s="1316"/>
      <c r="L78" s="1316"/>
      <c r="M78" s="1316"/>
      <c r="N78" s="1316"/>
      <c r="O78" s="1316"/>
      <c r="P78" s="1317"/>
    </row>
    <row r="81" spans="2:15" x14ac:dyDescent="0.25">
      <c r="B81" s="24" t="s">
        <v>195</v>
      </c>
      <c r="C81" s="24"/>
      <c r="M81" s="1315" t="s">
        <v>196</v>
      </c>
      <c r="N81" s="1315"/>
      <c r="O81" s="131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314" t="s">
        <v>198</v>
      </c>
      <c r="N84" s="1314"/>
      <c r="O84" s="1314"/>
    </row>
    <row r="85" spans="2:15" x14ac:dyDescent="0.25">
      <c r="B85" s="24" t="s">
        <v>199</v>
      </c>
      <c r="C85" s="24"/>
      <c r="M85" s="1315" t="s">
        <v>200</v>
      </c>
      <c r="N85" s="1315"/>
      <c r="O85" s="1315"/>
    </row>
    <row r="86" spans="2:15" x14ac:dyDescent="0.25">
      <c r="B86" s="25" t="s">
        <v>201</v>
      </c>
      <c r="C86" s="25"/>
      <c r="M86" s="1314" t="s">
        <v>202</v>
      </c>
      <c r="N86" s="1314"/>
      <c r="O86" s="1314"/>
    </row>
    <row r="89" spans="2:15" x14ac:dyDescent="0.25">
      <c r="B89" s="1315" t="s">
        <v>203</v>
      </c>
      <c r="C89" s="1315"/>
      <c r="D89" s="1315"/>
      <c r="E89" s="1315"/>
      <c r="F89" s="1315"/>
      <c r="G89" s="1315"/>
      <c r="H89" s="1315"/>
      <c r="I89" s="1315"/>
      <c r="J89" s="1315"/>
      <c r="K89" s="1315"/>
      <c r="L89" s="1315"/>
      <c r="M89" s="1315"/>
      <c r="N89" s="1315"/>
      <c r="O89" s="1315"/>
    </row>
    <row r="92" spans="2:15" x14ac:dyDescent="0.25">
      <c r="B92" s="1314" t="s">
        <v>204</v>
      </c>
      <c r="C92" s="1314"/>
      <c r="D92" s="1314"/>
      <c r="E92" s="1314"/>
      <c r="F92" s="1314"/>
      <c r="G92" s="1314"/>
      <c r="H92" s="1314"/>
      <c r="I92" s="1314"/>
      <c r="J92" s="1314"/>
      <c r="K92" s="1314"/>
      <c r="L92" s="1314"/>
      <c r="M92" s="1314"/>
      <c r="N92" s="1314"/>
      <c r="O92" s="1314"/>
    </row>
    <row r="93" spans="2:15" x14ac:dyDescent="0.25">
      <c r="B93" s="1315" t="s">
        <v>205</v>
      </c>
      <c r="C93" s="1315"/>
      <c r="D93" s="1315"/>
      <c r="E93" s="1315"/>
      <c r="F93" s="1315"/>
      <c r="G93" s="1315"/>
      <c r="H93" s="1315"/>
      <c r="I93" s="1315"/>
      <c r="J93" s="1315"/>
      <c r="K93" s="1315"/>
      <c r="L93" s="1315"/>
      <c r="M93" s="1315"/>
      <c r="N93" s="1315"/>
      <c r="O93" s="1315"/>
    </row>
    <row r="94" spans="2:15" x14ac:dyDescent="0.25">
      <c r="B94" s="1314" t="s">
        <v>206</v>
      </c>
      <c r="C94" s="1314"/>
      <c r="D94" s="1314"/>
      <c r="E94" s="1314"/>
      <c r="F94" s="1314"/>
      <c r="G94" s="1314"/>
      <c r="H94" s="1314"/>
      <c r="I94" s="1314"/>
      <c r="J94" s="1314"/>
      <c r="K94" s="1314"/>
      <c r="L94" s="1314"/>
      <c r="M94" s="1314"/>
      <c r="N94" s="1314"/>
      <c r="O94" s="1314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</row>
    <row r="8" spans="1:16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</row>
    <row r="9" spans="1:16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</row>
    <row r="12" spans="1:16" x14ac:dyDescent="0.25">
      <c r="B12" s="1315" t="s">
        <v>207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</row>
    <row r="13" spans="1:16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1322" t="s">
        <v>208</v>
      </c>
      <c r="G15" s="1322" t="s">
        <v>209</v>
      </c>
      <c r="H15" s="3" t="s">
        <v>12</v>
      </c>
      <c r="I15" s="1325" t="s">
        <v>13</v>
      </c>
      <c r="J15" s="1322" t="s">
        <v>14</v>
      </c>
      <c r="K15" s="1322" t="s">
        <v>15</v>
      </c>
      <c r="L15" s="1322" t="s">
        <v>16</v>
      </c>
      <c r="M15" s="1322" t="s">
        <v>17</v>
      </c>
      <c r="N15" s="1322" t="s">
        <v>18</v>
      </c>
      <c r="O15" s="1322" t="s">
        <v>19</v>
      </c>
      <c r="P15" s="1323" t="s">
        <v>20</v>
      </c>
    </row>
    <row r="16" spans="1:16" x14ac:dyDescent="0.25">
      <c r="A16" s="1327"/>
      <c r="B16" s="1322"/>
      <c r="C16" s="1322"/>
      <c r="D16" s="1322"/>
      <c r="E16" s="1326"/>
      <c r="F16" s="1322"/>
      <c r="G16" s="1322"/>
      <c r="H16" s="4" t="s">
        <v>21</v>
      </c>
      <c r="I16" s="1325"/>
      <c r="J16" s="1322"/>
      <c r="K16" s="1322"/>
      <c r="L16" s="1322"/>
      <c r="M16" s="1322"/>
      <c r="N16" s="1322"/>
      <c r="O16" s="1322"/>
      <c r="P16" s="132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318" t="s">
        <v>194</v>
      </c>
      <c r="C29" s="1318"/>
      <c r="D29" s="1318"/>
      <c r="E29" s="1318"/>
      <c r="F29" s="1318"/>
      <c r="G29" s="1318"/>
      <c r="H29" s="1316">
        <f t="shared" ref="H29:P29" si="0">SUM(H18:H28)</f>
        <v>259500</v>
      </c>
      <c r="I29" s="1319">
        <f t="shared" si="0"/>
        <v>0</v>
      </c>
      <c r="J29" s="1316">
        <f t="shared" si="0"/>
        <v>259500</v>
      </c>
      <c r="K29" s="1316">
        <f t="shared" si="0"/>
        <v>7447.6600000000008</v>
      </c>
      <c r="L29" s="1319">
        <f t="shared" si="0"/>
        <v>442.65</v>
      </c>
      <c r="M29" s="1316">
        <f t="shared" si="0"/>
        <v>7888.8</v>
      </c>
      <c r="N29" s="1316">
        <f t="shared" si="0"/>
        <v>2845</v>
      </c>
      <c r="O29" s="1316">
        <f t="shared" si="0"/>
        <v>18624.11</v>
      </c>
      <c r="P29" s="1317">
        <f t="shared" si="0"/>
        <v>240875.89</v>
      </c>
    </row>
    <row r="30" spans="1:16" x14ac:dyDescent="0.25">
      <c r="B30" s="1318"/>
      <c r="C30" s="1318"/>
      <c r="D30" s="1318"/>
      <c r="E30" s="1318"/>
      <c r="F30" s="1318"/>
      <c r="G30" s="1318"/>
      <c r="H30" s="1316"/>
      <c r="I30" s="1319"/>
      <c r="J30" s="1316"/>
      <c r="K30" s="1316"/>
      <c r="L30" s="1319"/>
      <c r="M30" s="1316"/>
      <c r="N30" s="1316"/>
      <c r="O30" s="1316"/>
      <c r="P30" s="1317"/>
    </row>
    <row r="33" spans="2:15" x14ac:dyDescent="0.25">
      <c r="B33" s="24" t="s">
        <v>195</v>
      </c>
      <c r="C33" s="24"/>
      <c r="M33" s="1315" t="s">
        <v>196</v>
      </c>
      <c r="N33" s="1315"/>
      <c r="O33" s="131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315" t="s">
        <v>200</v>
      </c>
      <c r="N37" s="1315"/>
      <c r="O37" s="1315"/>
    </row>
    <row r="38" spans="2:15" x14ac:dyDescent="0.25">
      <c r="B38" s="25" t="s">
        <v>201</v>
      </c>
      <c r="C38" s="25"/>
      <c r="M38" s="1314" t="s">
        <v>202</v>
      </c>
      <c r="N38" s="1314"/>
      <c r="O38" s="1314"/>
    </row>
    <row r="41" spans="2:15" x14ac:dyDescent="0.25">
      <c r="B41" s="1315" t="s">
        <v>203</v>
      </c>
      <c r="C41" s="1315"/>
      <c r="D41" s="1315"/>
      <c r="E41" s="1315"/>
      <c r="F41" s="1315"/>
      <c r="G41" s="1315"/>
      <c r="H41" s="1315"/>
      <c r="I41" s="1315"/>
      <c r="J41" s="1315"/>
      <c r="K41" s="1315"/>
      <c r="L41" s="1315"/>
      <c r="M41" s="1315"/>
      <c r="N41" s="1315"/>
      <c r="O41" s="1315"/>
    </row>
    <row r="44" spans="2:15" x14ac:dyDescent="0.25">
      <c r="B44" s="1314" t="s">
        <v>204</v>
      </c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</row>
    <row r="45" spans="2:15" x14ac:dyDescent="0.25">
      <c r="B45" s="1315" t="s">
        <v>205</v>
      </c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</row>
    <row r="46" spans="2:15" x14ac:dyDescent="0.25">
      <c r="B46" s="1314" t="s">
        <v>206</v>
      </c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  <c r="O46" s="1314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233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318" t="s">
        <v>194</v>
      </c>
      <c r="C20" s="1318"/>
      <c r="D20" s="1318"/>
      <c r="E20" s="1318"/>
      <c r="F20" s="1316">
        <v>35000</v>
      </c>
      <c r="G20" s="1319">
        <v>0</v>
      </c>
      <c r="H20" s="1316">
        <v>35000</v>
      </c>
      <c r="I20" s="1319">
        <v>0</v>
      </c>
      <c r="J20" s="1319">
        <v>0</v>
      </c>
      <c r="K20" s="1319">
        <v>0</v>
      </c>
      <c r="L20" s="1319">
        <v>0</v>
      </c>
      <c r="M20" s="1319">
        <v>0</v>
      </c>
      <c r="N20" s="1317">
        <v>35000</v>
      </c>
    </row>
    <row r="21" spans="1:14" x14ac:dyDescent="0.25">
      <c r="B21" s="1318"/>
      <c r="C21" s="1318"/>
      <c r="D21" s="1318"/>
      <c r="E21" s="1318"/>
      <c r="F21" s="1316"/>
      <c r="G21" s="1319"/>
      <c r="H21" s="1316"/>
      <c r="I21" s="1319"/>
      <c r="J21" s="1319"/>
      <c r="K21" s="1319"/>
      <c r="L21" s="1319"/>
      <c r="M21" s="1319"/>
      <c r="N21" s="1317"/>
    </row>
    <row r="24" spans="1:14" x14ac:dyDescent="0.25">
      <c r="B24" s="1315" t="s">
        <v>195</v>
      </c>
      <c r="C24" s="1315"/>
      <c r="L24" s="1315" t="s">
        <v>196</v>
      </c>
      <c r="M24" s="1315"/>
      <c r="N24" s="131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15" t="s">
        <v>199</v>
      </c>
      <c r="C28" s="1315"/>
      <c r="L28" s="1315" t="s">
        <v>200</v>
      </c>
      <c r="M28" s="1315"/>
      <c r="N28" s="1315"/>
    </row>
    <row r="29" spans="1:14" x14ac:dyDescent="0.25">
      <c r="B29" s="1314" t="s">
        <v>201</v>
      </c>
      <c r="C29" s="1314"/>
      <c r="L29" s="1314" t="s">
        <v>202</v>
      </c>
      <c r="M29" s="1314"/>
      <c r="N29" s="1314"/>
    </row>
    <row r="31" spans="1:14" x14ac:dyDescent="0.25">
      <c r="A31" s="1315" t="s">
        <v>203</v>
      </c>
      <c r="B31" s="1315"/>
      <c r="C31" s="1315"/>
      <c r="D31" s="1315"/>
      <c r="E31" s="1315"/>
      <c r="F31" s="1315"/>
      <c r="G31" s="1315"/>
      <c r="H31" s="1315"/>
      <c r="I31" s="1315"/>
      <c r="J31" s="1315"/>
      <c r="K31" s="1315"/>
      <c r="L31" s="1315"/>
      <c r="M31" s="1315"/>
      <c r="N31" s="1315"/>
    </row>
    <row r="34" spans="1:14" x14ac:dyDescent="0.25">
      <c r="A34" s="1314" t="s">
        <v>204</v>
      </c>
      <c r="B34" s="1314"/>
      <c r="C34" s="1314"/>
      <c r="D34" s="1314"/>
      <c r="E34" s="1314"/>
      <c r="F34" s="1314"/>
      <c r="G34" s="1314"/>
      <c r="H34" s="1314"/>
      <c r="I34" s="1314"/>
      <c r="J34" s="1314"/>
      <c r="K34" s="1314"/>
      <c r="L34" s="1314"/>
      <c r="M34" s="1314"/>
      <c r="N34" s="1314"/>
    </row>
    <row r="35" spans="1:14" x14ac:dyDescent="0.25">
      <c r="A35" s="1315" t="s">
        <v>205</v>
      </c>
      <c r="B35" s="1315"/>
      <c r="C35" s="1315"/>
      <c r="D35" s="1315"/>
      <c r="E35" s="1315"/>
      <c r="F35" s="1315"/>
      <c r="G35" s="1315"/>
      <c r="H35" s="1315"/>
      <c r="I35" s="1315"/>
      <c r="J35" s="1315"/>
      <c r="K35" s="1315"/>
      <c r="L35" s="1315"/>
      <c r="M35" s="1315"/>
      <c r="N35" s="1315"/>
    </row>
    <row r="36" spans="1:14" x14ac:dyDescent="0.25">
      <c r="A36" s="1314" t="s">
        <v>206</v>
      </c>
      <c r="B36" s="1314"/>
      <c r="C36" s="1314"/>
      <c r="D36" s="1314"/>
      <c r="E36" s="1314"/>
      <c r="F36" s="1314"/>
      <c r="G36" s="1314"/>
      <c r="H36" s="1314"/>
      <c r="I36" s="1314"/>
      <c r="J36" s="1314"/>
      <c r="K36" s="1314"/>
      <c r="L36" s="1314"/>
      <c r="M36" s="1314"/>
      <c r="N36" s="1314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15" t="s">
        <v>0</v>
      </c>
      <c r="C6" s="1315"/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</row>
    <row r="7" spans="1:16" x14ac:dyDescent="0.25">
      <c r="B7" s="1315" t="s">
        <v>1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</row>
    <row r="8" spans="1:16" x14ac:dyDescent="0.25">
      <c r="B8" s="1329" t="s">
        <v>2</v>
      </c>
      <c r="C8" s="1329"/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15" t="s">
        <v>3</v>
      </c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</row>
    <row r="11" spans="1:16" x14ac:dyDescent="0.25">
      <c r="B11" s="1315" t="s">
        <v>239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</row>
    <row r="12" spans="1:16" x14ac:dyDescent="0.25">
      <c r="B12" s="1328" t="s">
        <v>5</v>
      </c>
      <c r="C12" s="1328"/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</row>
    <row r="14" spans="1:16" x14ac:dyDescent="0.25">
      <c r="A14" s="1327" t="s">
        <v>6</v>
      </c>
      <c r="B14" s="1322" t="s">
        <v>7</v>
      </c>
      <c r="C14" s="1322" t="s">
        <v>8</v>
      </c>
      <c r="D14" s="1322" t="s">
        <v>9</v>
      </c>
      <c r="E14" s="1322" t="s">
        <v>10</v>
      </c>
      <c r="F14" s="1326" t="s">
        <v>11</v>
      </c>
      <c r="G14" s="1322" t="s">
        <v>11</v>
      </c>
      <c r="H14" s="3" t="s">
        <v>12</v>
      </c>
      <c r="I14" s="1325" t="s">
        <v>13</v>
      </c>
      <c r="J14" s="1322" t="s">
        <v>14</v>
      </c>
      <c r="K14" s="1322" t="s">
        <v>15</v>
      </c>
      <c r="L14" s="1322" t="s">
        <v>16</v>
      </c>
      <c r="M14" s="1322" t="s">
        <v>17</v>
      </c>
      <c r="N14" s="1322" t="s">
        <v>18</v>
      </c>
      <c r="O14" s="1322" t="s">
        <v>19</v>
      </c>
      <c r="P14" s="1323" t="s">
        <v>20</v>
      </c>
    </row>
    <row r="15" spans="1:16" x14ac:dyDescent="0.25">
      <c r="A15" s="1327"/>
      <c r="B15" s="1322"/>
      <c r="C15" s="1322"/>
      <c r="D15" s="1322"/>
      <c r="E15" s="1322"/>
      <c r="F15" s="1326"/>
      <c r="G15" s="1322"/>
      <c r="H15" s="4" t="s">
        <v>21</v>
      </c>
      <c r="I15" s="1325"/>
      <c r="J15" s="1322"/>
      <c r="K15" s="1322"/>
      <c r="L15" s="1322"/>
      <c r="M15" s="1322"/>
      <c r="N15" s="1322"/>
      <c r="O15" s="1322"/>
      <c r="P15" s="1323"/>
    </row>
    <row r="17" spans="1:16" x14ac:dyDescent="0.25">
      <c r="A17" s="6">
        <v>1</v>
      </c>
      <c r="B17" s="7" t="s">
        <v>22</v>
      </c>
      <c r="C17" s="7" t="s">
        <v>23</v>
      </c>
      <c r="D17" s="1324" t="s">
        <v>24</v>
      </c>
      <c r="E17" s="1324"/>
      <c r="F17" s="132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21" t="s">
        <v>27</v>
      </c>
      <c r="E18" s="1321"/>
      <c r="F18" s="132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21" t="s">
        <v>30</v>
      </c>
      <c r="E19" s="1321" t="s">
        <v>31</v>
      </c>
      <c r="F19" s="132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21" t="s">
        <v>27</v>
      </c>
      <c r="E20" s="1321" t="s">
        <v>33</v>
      </c>
      <c r="F20" s="132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21" t="s">
        <v>36</v>
      </c>
      <c r="E21" s="1321" t="s">
        <v>37</v>
      </c>
      <c r="F21" s="132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21" t="s">
        <v>40</v>
      </c>
      <c r="E22" s="1321" t="s">
        <v>41</v>
      </c>
      <c r="F22" s="132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21" t="s">
        <v>44</v>
      </c>
      <c r="E23" s="1321" t="s">
        <v>45</v>
      </c>
      <c r="F23" s="132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21" t="s">
        <v>49</v>
      </c>
      <c r="E24" s="1321" t="s">
        <v>50</v>
      </c>
      <c r="F24" s="132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21" t="s">
        <v>53</v>
      </c>
      <c r="E25" s="1321" t="s">
        <v>54</v>
      </c>
      <c r="F25" s="132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21" t="s">
        <v>56</v>
      </c>
      <c r="E26" s="1321" t="s">
        <v>57</v>
      </c>
      <c r="F26" s="132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21" t="s">
        <v>53</v>
      </c>
      <c r="E27" s="1321" t="s">
        <v>60</v>
      </c>
      <c r="F27" s="132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21" t="s">
        <v>63</v>
      </c>
      <c r="E28" s="1321" t="s">
        <v>64</v>
      </c>
      <c r="F28" s="132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21" t="s">
        <v>67</v>
      </c>
      <c r="E29" s="1321" t="s">
        <v>68</v>
      </c>
      <c r="F29" s="132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21" t="s">
        <v>71</v>
      </c>
      <c r="E30" s="1321" t="s">
        <v>72</v>
      </c>
      <c r="F30" s="132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21" t="s">
        <v>75</v>
      </c>
      <c r="E31" s="1321" t="s">
        <v>76</v>
      </c>
      <c r="F31" s="132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21" t="s">
        <v>78</v>
      </c>
      <c r="E32" s="1321" t="s">
        <v>79</v>
      </c>
      <c r="F32" s="132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21" t="s">
        <v>82</v>
      </c>
      <c r="E33" s="1321" t="s">
        <v>83</v>
      </c>
      <c r="F33" s="132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21" t="s">
        <v>85</v>
      </c>
      <c r="E34" s="1321" t="s">
        <v>86</v>
      </c>
      <c r="F34" s="132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21" t="s">
        <v>89</v>
      </c>
      <c r="E35" s="1321" t="s">
        <v>90</v>
      </c>
      <c r="F35" s="132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21" t="s">
        <v>92</v>
      </c>
      <c r="E36" s="1321" t="s">
        <v>93</v>
      </c>
      <c r="F36" s="132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21" t="s">
        <v>71</v>
      </c>
      <c r="E37" s="1321" t="s">
        <v>95</v>
      </c>
      <c r="F37" s="132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21" t="s">
        <v>97</v>
      </c>
      <c r="E38" s="1321" t="s">
        <v>98</v>
      </c>
      <c r="F38" s="132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21" t="s">
        <v>92</v>
      </c>
      <c r="E39" s="1321" t="s">
        <v>100</v>
      </c>
      <c r="F39" s="132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21" t="s">
        <v>102</v>
      </c>
      <c r="E40" s="1321" t="s">
        <v>103</v>
      </c>
      <c r="F40" s="132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21" t="s">
        <v>105</v>
      </c>
      <c r="E41" s="1321" t="s">
        <v>106</v>
      </c>
      <c r="F41" s="132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21" t="s">
        <v>105</v>
      </c>
      <c r="E42" s="1321" t="s">
        <v>108</v>
      </c>
      <c r="F42" s="132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21" t="s">
        <v>105</v>
      </c>
      <c r="E43" s="1321" t="s">
        <v>110</v>
      </c>
      <c r="F43" s="132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21" t="s">
        <v>112</v>
      </c>
      <c r="E44" s="1321" t="s">
        <v>113</v>
      </c>
      <c r="F44" s="132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21" t="s">
        <v>78</v>
      </c>
      <c r="E45" s="1321" t="s">
        <v>115</v>
      </c>
      <c r="F45" s="132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21" t="s">
        <v>117</v>
      </c>
      <c r="E46" s="1321" t="s">
        <v>118</v>
      </c>
      <c r="F46" s="132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21" t="s">
        <v>120</v>
      </c>
      <c r="E47" s="1321" t="s">
        <v>121</v>
      </c>
      <c r="F47" s="132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21" t="s">
        <v>49</v>
      </c>
      <c r="E48" s="1321" t="s">
        <v>123</v>
      </c>
      <c r="F48" s="132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21" t="s">
        <v>125</v>
      </c>
      <c r="E49" s="1321" t="s">
        <v>126</v>
      </c>
      <c r="F49" s="132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21" t="s">
        <v>105</v>
      </c>
      <c r="E50" s="1321" t="s">
        <v>128</v>
      </c>
      <c r="F50" s="132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21" t="s">
        <v>102</v>
      </c>
      <c r="E51" s="1321" t="s">
        <v>130</v>
      </c>
      <c r="F51" s="132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21" t="s">
        <v>132</v>
      </c>
      <c r="E52" s="1321" t="s">
        <v>133</v>
      </c>
      <c r="F52" s="132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21" t="s">
        <v>117</v>
      </c>
      <c r="E53" s="1321" t="s">
        <v>135</v>
      </c>
      <c r="F53" s="132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21" t="s">
        <v>85</v>
      </c>
      <c r="E54" s="1321" t="s">
        <v>137</v>
      </c>
      <c r="F54" s="132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21" t="s">
        <v>139</v>
      </c>
      <c r="E55" s="1321" t="s">
        <v>140</v>
      </c>
      <c r="F55" s="132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21" t="s">
        <v>142</v>
      </c>
      <c r="E56" s="1321" t="s">
        <v>143</v>
      </c>
      <c r="F56" s="1321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21" t="s">
        <v>145</v>
      </c>
      <c r="E57" s="1321" t="s">
        <v>146</v>
      </c>
      <c r="F57" s="132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21" t="s">
        <v>148</v>
      </c>
      <c r="E58" s="1321" t="s">
        <v>149</v>
      </c>
      <c r="F58" s="132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21" t="s">
        <v>151</v>
      </c>
      <c r="E59" s="1321" t="s">
        <v>152</v>
      </c>
      <c r="F59" s="132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21" t="s">
        <v>154</v>
      </c>
      <c r="E60" s="1321" t="s">
        <v>155</v>
      </c>
      <c r="F60" s="1321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21" t="s">
        <v>157</v>
      </c>
      <c r="E61" s="1321" t="s">
        <v>158</v>
      </c>
      <c r="F61" s="132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21" t="s">
        <v>160</v>
      </c>
      <c r="E62" s="1321" t="s">
        <v>161</v>
      </c>
      <c r="F62" s="132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21" t="s">
        <v>163</v>
      </c>
      <c r="E63" s="1321" t="s">
        <v>164</v>
      </c>
      <c r="F63" s="132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21" t="s">
        <v>92</v>
      </c>
      <c r="E65" s="1321" t="s">
        <v>168</v>
      </c>
      <c r="F65" s="132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21" t="s">
        <v>105</v>
      </c>
      <c r="E66" s="1321" t="s">
        <v>170</v>
      </c>
      <c r="F66" s="132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21" t="s">
        <v>40</v>
      </c>
      <c r="E67" s="1321" t="s">
        <v>172</v>
      </c>
      <c r="F67" s="132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21" t="s">
        <v>92</v>
      </c>
      <c r="E70" s="1321" t="s">
        <v>176</v>
      </c>
      <c r="F70" s="132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21" t="s">
        <v>178</v>
      </c>
      <c r="E71" s="1321" t="s">
        <v>179</v>
      </c>
      <c r="F71" s="132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21" t="s">
        <v>181</v>
      </c>
      <c r="E72" s="1321" t="s">
        <v>182</v>
      </c>
      <c r="F72" s="132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21" t="s">
        <v>184</v>
      </c>
      <c r="E73" s="1321" t="s">
        <v>185</v>
      </c>
      <c r="F73" s="132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21" t="s">
        <v>187</v>
      </c>
      <c r="E74" s="1321" t="s">
        <v>188</v>
      </c>
      <c r="F74" s="132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21" t="s">
        <v>190</v>
      </c>
      <c r="E75" s="1321" t="s">
        <v>191</v>
      </c>
      <c r="F75" s="1321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320" t="s">
        <v>92</v>
      </c>
      <c r="E76" s="1320" t="s">
        <v>193</v>
      </c>
      <c r="F76" s="1320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318" t="s">
        <v>194</v>
      </c>
      <c r="C77" s="1318"/>
      <c r="D77" s="1318"/>
      <c r="E77" s="1318"/>
      <c r="F77" s="1318"/>
      <c r="G77" s="1318"/>
      <c r="H77" s="1316" t="e">
        <f ca="1">SUM(H17:H77)</f>
        <v>#VALUE!</v>
      </c>
      <c r="I77" s="1319">
        <v>0</v>
      </c>
      <c r="J77" s="1316" t="e">
        <f ca="1">SUM(J17:J77)</f>
        <v>#VALUE!</v>
      </c>
      <c r="K77" s="1316" t="e">
        <f ca="1">SUM(K17:K77)</f>
        <v>#VALUE!</v>
      </c>
      <c r="L77" s="1316" t="e">
        <f ca="1">SUM(L17:L77)</f>
        <v>#VALUE!</v>
      </c>
      <c r="M77" s="1316">
        <v>68224.509999999995</v>
      </c>
      <c r="N77" s="1316">
        <v>42225.96</v>
      </c>
      <c r="O77" s="1316">
        <v>305460.49</v>
      </c>
      <c r="P77" s="1317">
        <v>2020507.01</v>
      </c>
    </row>
    <row r="78" spans="1:16" x14ac:dyDescent="0.25">
      <c r="B78" s="1318"/>
      <c r="C78" s="1318"/>
      <c r="D78" s="1318"/>
      <c r="E78" s="1318"/>
      <c r="F78" s="1318"/>
      <c r="G78" s="1318"/>
      <c r="H78" s="1316"/>
      <c r="I78" s="1319"/>
      <c r="J78" s="1316"/>
      <c r="K78" s="1316"/>
      <c r="L78" s="1316"/>
      <c r="M78" s="1316"/>
      <c r="N78" s="1316"/>
      <c r="O78" s="1316"/>
      <c r="P78" s="1317"/>
    </row>
    <row r="81" spans="2:15" x14ac:dyDescent="0.25">
      <c r="B81" s="24" t="s">
        <v>195</v>
      </c>
      <c r="C81" s="24"/>
      <c r="M81" s="1315" t="s">
        <v>196</v>
      </c>
      <c r="N81" s="1315"/>
      <c r="O81" s="131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314" t="s">
        <v>198</v>
      </c>
      <c r="N84" s="1314"/>
      <c r="O84" s="1314"/>
    </row>
    <row r="85" spans="2:15" x14ac:dyDescent="0.25">
      <c r="B85" s="24" t="s">
        <v>199</v>
      </c>
      <c r="C85" s="24"/>
      <c r="M85" s="1315" t="s">
        <v>200</v>
      </c>
      <c r="N85" s="1315"/>
      <c r="O85" s="1315"/>
    </row>
    <row r="86" spans="2:15" x14ac:dyDescent="0.25">
      <c r="B86" s="25" t="s">
        <v>201</v>
      </c>
      <c r="C86" s="25"/>
      <c r="M86" s="1314" t="s">
        <v>202</v>
      </c>
      <c r="N86" s="1314"/>
      <c r="O86" s="1314"/>
    </row>
    <row r="89" spans="2:15" x14ac:dyDescent="0.25">
      <c r="B89" s="1315" t="s">
        <v>203</v>
      </c>
      <c r="C89" s="1315"/>
      <c r="D89" s="1315"/>
      <c r="E89" s="1315"/>
      <c r="F89" s="1315"/>
      <c r="G89" s="1315"/>
      <c r="H89" s="1315"/>
      <c r="I89" s="1315"/>
      <c r="J89" s="1315"/>
      <c r="K89" s="1315"/>
      <c r="L89" s="1315"/>
      <c r="M89" s="1315"/>
      <c r="N89" s="1315"/>
      <c r="O89" s="1315"/>
    </row>
    <row r="92" spans="2:15" x14ac:dyDescent="0.25">
      <c r="B92" s="1314" t="s">
        <v>204</v>
      </c>
      <c r="C92" s="1314"/>
      <c r="D92" s="1314"/>
      <c r="E92" s="1314"/>
      <c r="F92" s="1314"/>
      <c r="G92" s="1314"/>
      <c r="H92" s="1314"/>
      <c r="I92" s="1314"/>
      <c r="J92" s="1314"/>
      <c r="K92" s="1314"/>
      <c r="L92" s="1314"/>
      <c r="M92" s="1314"/>
      <c r="N92" s="1314"/>
      <c r="O92" s="1314"/>
    </row>
    <row r="93" spans="2:15" x14ac:dyDescent="0.25">
      <c r="B93" s="1315" t="s">
        <v>205</v>
      </c>
      <c r="C93" s="1315"/>
      <c r="D93" s="1315"/>
      <c r="E93" s="1315"/>
      <c r="F93" s="1315"/>
      <c r="G93" s="1315"/>
      <c r="H93" s="1315"/>
      <c r="I93" s="1315"/>
      <c r="J93" s="1315"/>
      <c r="K93" s="1315"/>
      <c r="L93" s="1315"/>
      <c r="M93" s="1315"/>
      <c r="N93" s="1315"/>
      <c r="O93" s="1315"/>
    </row>
    <row r="94" spans="2:15" x14ac:dyDescent="0.25">
      <c r="B94" s="1314" t="s">
        <v>206</v>
      </c>
      <c r="C94" s="1314"/>
      <c r="D94" s="1314"/>
      <c r="E94" s="1314"/>
      <c r="F94" s="1314"/>
      <c r="G94" s="1314"/>
      <c r="H94" s="1314"/>
      <c r="I94" s="1314"/>
      <c r="J94" s="1314"/>
      <c r="K94" s="1314"/>
      <c r="L94" s="1314"/>
      <c r="M94" s="1314"/>
      <c r="N94" s="1314"/>
      <c r="O94" s="1314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</row>
    <row r="8" spans="1:16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</row>
    <row r="9" spans="1:16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</row>
    <row r="12" spans="1:16" x14ac:dyDescent="0.25">
      <c r="B12" s="1315" t="s">
        <v>240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</row>
    <row r="13" spans="1:16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1322" t="s">
        <v>208</v>
      </c>
      <c r="G15" s="1322" t="s">
        <v>209</v>
      </c>
      <c r="H15" s="3" t="s">
        <v>12</v>
      </c>
      <c r="I15" s="1325" t="s">
        <v>13</v>
      </c>
      <c r="J15" s="1322" t="s">
        <v>14</v>
      </c>
      <c r="K15" s="1322" t="s">
        <v>15</v>
      </c>
      <c r="L15" s="1322" t="s">
        <v>16</v>
      </c>
      <c r="M15" s="1322" t="s">
        <v>17</v>
      </c>
      <c r="N15" s="1322" t="s">
        <v>18</v>
      </c>
      <c r="O15" s="1322" t="s">
        <v>19</v>
      </c>
      <c r="P15" s="1323" t="s">
        <v>20</v>
      </c>
    </row>
    <row r="16" spans="1:16" x14ac:dyDescent="0.25">
      <c r="A16" s="1327"/>
      <c r="B16" s="1322"/>
      <c r="C16" s="1322"/>
      <c r="D16" s="1322"/>
      <c r="E16" s="1326"/>
      <c r="F16" s="1322"/>
      <c r="G16" s="1322"/>
      <c r="H16" s="4" t="s">
        <v>21</v>
      </c>
      <c r="I16" s="1325"/>
      <c r="J16" s="1322"/>
      <c r="K16" s="1322"/>
      <c r="L16" s="1322"/>
      <c r="M16" s="1322"/>
      <c r="N16" s="1322"/>
      <c r="O16" s="1322"/>
      <c r="P16" s="132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318" t="s">
        <v>194</v>
      </c>
      <c r="C32" s="1318"/>
      <c r="D32" s="1318"/>
      <c r="E32" s="1318"/>
      <c r="F32" s="1318"/>
      <c r="G32" s="1318"/>
      <c r="H32" s="1316">
        <f t="shared" ref="H32:P32" si="0">SUM(H18:H31)</f>
        <v>411000</v>
      </c>
      <c r="I32" s="1319">
        <f t="shared" si="0"/>
        <v>0</v>
      </c>
      <c r="J32" s="1316">
        <f t="shared" si="0"/>
        <v>411000</v>
      </c>
      <c r="K32" s="1316">
        <f t="shared" si="0"/>
        <v>11795.71</v>
      </c>
      <c r="L32" s="1319">
        <f t="shared" si="0"/>
        <v>7416.01</v>
      </c>
      <c r="M32" s="1316">
        <f t="shared" si="0"/>
        <v>12494.4</v>
      </c>
      <c r="N32" s="1316">
        <f t="shared" si="0"/>
        <v>2920</v>
      </c>
      <c r="O32" s="1316">
        <f t="shared" si="0"/>
        <v>34626.119999999995</v>
      </c>
      <c r="P32" s="1317">
        <f t="shared" si="0"/>
        <v>376373.88</v>
      </c>
    </row>
    <row r="33" spans="2:16" x14ac:dyDescent="0.25">
      <c r="B33" s="1318"/>
      <c r="C33" s="1318"/>
      <c r="D33" s="1318"/>
      <c r="E33" s="1318"/>
      <c r="F33" s="1318"/>
      <c r="G33" s="1318"/>
      <c r="H33" s="1316"/>
      <c r="I33" s="1319"/>
      <c r="J33" s="1316"/>
      <c r="K33" s="1316"/>
      <c r="L33" s="1319"/>
      <c r="M33" s="1316"/>
      <c r="N33" s="1316"/>
      <c r="O33" s="1316"/>
      <c r="P33" s="1317"/>
    </row>
    <row r="36" spans="2:16" x14ac:dyDescent="0.25">
      <c r="B36" s="24" t="s">
        <v>195</v>
      </c>
      <c r="C36" s="24"/>
      <c r="M36" s="1315" t="s">
        <v>196</v>
      </c>
      <c r="N36" s="1315"/>
      <c r="O36" s="1315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315" t="s">
        <v>200</v>
      </c>
      <c r="N40" s="1315"/>
      <c r="O40" s="1315"/>
    </row>
    <row r="41" spans="2:16" x14ac:dyDescent="0.25">
      <c r="B41" s="25" t="s">
        <v>201</v>
      </c>
      <c r="C41" s="25"/>
      <c r="M41" s="1314" t="s">
        <v>202</v>
      </c>
      <c r="N41" s="1314"/>
      <c r="O41" s="1314"/>
    </row>
    <row r="44" spans="2:16" x14ac:dyDescent="0.25">
      <c r="B44" s="1315" t="s">
        <v>203</v>
      </c>
      <c r="C44" s="1315"/>
      <c r="D44" s="1315"/>
      <c r="E44" s="1315"/>
      <c r="F44" s="1315"/>
      <c r="G44" s="1315"/>
      <c r="H44" s="1315"/>
      <c r="I44" s="1315"/>
      <c r="J44" s="1315"/>
      <c r="K44" s="1315"/>
      <c r="L44" s="1315"/>
      <c r="M44" s="1315"/>
      <c r="N44" s="1315"/>
      <c r="O44" s="1315"/>
    </row>
    <row r="47" spans="2:16" x14ac:dyDescent="0.25">
      <c r="B47" s="1314" t="s">
        <v>204</v>
      </c>
      <c r="C47" s="1314"/>
      <c r="D47" s="1314"/>
      <c r="E47" s="1314"/>
      <c r="F47" s="1314"/>
      <c r="G47" s="1314"/>
      <c r="H47" s="1314"/>
      <c r="I47" s="1314"/>
      <c r="J47" s="1314"/>
      <c r="K47" s="1314"/>
      <c r="L47" s="1314"/>
      <c r="M47" s="1314"/>
      <c r="N47" s="1314"/>
      <c r="O47" s="1314"/>
    </row>
    <row r="48" spans="2:16" x14ac:dyDescent="0.25">
      <c r="B48" s="1315" t="s">
        <v>205</v>
      </c>
      <c r="C48" s="1315"/>
      <c r="D48" s="1315"/>
      <c r="E48" s="1315"/>
      <c r="F48" s="1315"/>
      <c r="G48" s="1315"/>
      <c r="H48" s="1315"/>
      <c r="I48" s="1315"/>
      <c r="J48" s="1315"/>
      <c r="K48" s="1315"/>
      <c r="L48" s="1315"/>
      <c r="M48" s="1315"/>
      <c r="N48" s="1315"/>
      <c r="O48" s="1315"/>
    </row>
    <row r="49" spans="2:15" x14ac:dyDescent="0.25">
      <c r="B49" s="1314" t="s">
        <v>206</v>
      </c>
      <c r="C49" s="1314"/>
      <c r="D49" s="1314"/>
      <c r="E49" s="1314"/>
      <c r="F49" s="1314"/>
      <c r="G49" s="1314"/>
      <c r="H49" s="1314"/>
      <c r="I49" s="1314"/>
      <c r="J49" s="1314"/>
      <c r="K49" s="1314"/>
      <c r="L49" s="1314"/>
      <c r="M49" s="1314"/>
      <c r="N49" s="1314"/>
      <c r="O49" s="1314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246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318" t="s">
        <v>194</v>
      </c>
      <c r="C20" s="1318"/>
      <c r="D20" s="1318"/>
      <c r="E20" s="1318"/>
      <c r="F20" s="1316">
        <v>35000</v>
      </c>
      <c r="G20" s="1319">
        <v>0</v>
      </c>
      <c r="H20" s="1316">
        <v>35000</v>
      </c>
      <c r="I20" s="1319">
        <v>0</v>
      </c>
      <c r="J20" s="1319">
        <v>0</v>
      </c>
      <c r="K20" s="1319">
        <v>0</v>
      </c>
      <c r="L20" s="1319">
        <v>0</v>
      </c>
      <c r="M20" s="1319">
        <v>0</v>
      </c>
      <c r="N20" s="1317">
        <v>35000</v>
      </c>
    </row>
    <row r="21" spans="1:14" x14ac:dyDescent="0.25">
      <c r="B21" s="1318"/>
      <c r="C21" s="1318"/>
      <c r="D21" s="1318"/>
      <c r="E21" s="1318"/>
      <c r="F21" s="1316"/>
      <c r="G21" s="1319"/>
      <c r="H21" s="1316"/>
      <c r="I21" s="1319"/>
      <c r="J21" s="1319"/>
      <c r="K21" s="1319"/>
      <c r="L21" s="1319"/>
      <c r="M21" s="1319"/>
      <c r="N21" s="1317"/>
    </row>
    <row r="24" spans="1:14" x14ac:dyDescent="0.25">
      <c r="B24" s="1315" t="s">
        <v>195</v>
      </c>
      <c r="C24" s="1315"/>
      <c r="L24" s="1315" t="s">
        <v>196</v>
      </c>
      <c r="M24" s="1315"/>
      <c r="N24" s="131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15" t="s">
        <v>199</v>
      </c>
      <c r="C28" s="1315"/>
      <c r="L28" s="1315" t="s">
        <v>200</v>
      </c>
      <c r="M28" s="1315"/>
      <c r="N28" s="1315"/>
    </row>
    <row r="29" spans="1:14" x14ac:dyDescent="0.25">
      <c r="B29" s="1314" t="s">
        <v>201</v>
      </c>
      <c r="C29" s="1314"/>
      <c r="L29" s="1314" t="s">
        <v>202</v>
      </c>
      <c r="M29" s="1314"/>
      <c r="N29" s="1314"/>
    </row>
    <row r="31" spans="1:14" x14ac:dyDescent="0.25">
      <c r="A31" s="1315" t="s">
        <v>203</v>
      </c>
      <c r="B31" s="1315"/>
      <c r="C31" s="1315"/>
      <c r="D31" s="1315"/>
      <c r="E31" s="1315"/>
      <c r="F31" s="1315"/>
      <c r="G31" s="1315"/>
      <c r="H31" s="1315"/>
      <c r="I31" s="1315"/>
      <c r="J31" s="1315"/>
      <c r="K31" s="1315"/>
      <c r="L31" s="1315"/>
      <c r="M31" s="1315"/>
      <c r="N31" s="1315"/>
    </row>
    <row r="34" spans="1:14" x14ac:dyDescent="0.25">
      <c r="A34" s="1314" t="s">
        <v>204</v>
      </c>
      <c r="B34" s="1314"/>
      <c r="C34" s="1314"/>
      <c r="D34" s="1314"/>
      <c r="E34" s="1314"/>
      <c r="F34" s="1314"/>
      <c r="G34" s="1314"/>
      <c r="H34" s="1314"/>
      <c r="I34" s="1314"/>
      <c r="J34" s="1314"/>
      <c r="K34" s="1314"/>
      <c r="L34" s="1314"/>
      <c r="M34" s="1314"/>
      <c r="N34" s="1314"/>
    </row>
    <row r="35" spans="1:14" x14ac:dyDescent="0.25">
      <c r="A35" s="1315" t="s">
        <v>205</v>
      </c>
      <c r="B35" s="1315"/>
      <c r="C35" s="1315"/>
      <c r="D35" s="1315"/>
      <c r="E35" s="1315"/>
      <c r="F35" s="1315"/>
      <c r="G35" s="1315"/>
      <c r="H35" s="1315"/>
      <c r="I35" s="1315"/>
      <c r="J35" s="1315"/>
      <c r="K35" s="1315"/>
      <c r="L35" s="1315"/>
      <c r="M35" s="1315"/>
      <c r="N35" s="1315"/>
    </row>
    <row r="36" spans="1:14" x14ac:dyDescent="0.25">
      <c r="A36" s="1314" t="s">
        <v>206</v>
      </c>
      <c r="B36" s="1314"/>
      <c r="C36" s="1314"/>
      <c r="D36" s="1314"/>
      <c r="E36" s="1314"/>
      <c r="F36" s="1314"/>
      <c r="G36" s="1314"/>
      <c r="H36" s="1314"/>
      <c r="I36" s="1314"/>
      <c r="J36" s="1314"/>
      <c r="K36" s="1314"/>
      <c r="L36" s="1314"/>
      <c r="M36" s="1314"/>
      <c r="N36" s="1314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15" t="s">
        <v>0</v>
      </c>
      <c r="C6" s="1315"/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</row>
    <row r="7" spans="1:16" x14ac:dyDescent="0.25">
      <c r="B7" s="1315" t="s">
        <v>1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</row>
    <row r="8" spans="1:16" x14ac:dyDescent="0.25">
      <c r="B8" s="1329" t="s">
        <v>2</v>
      </c>
      <c r="C8" s="1329"/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15" t="s">
        <v>3</v>
      </c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</row>
    <row r="11" spans="1:16" x14ac:dyDescent="0.25">
      <c r="B11" s="1315" t="s">
        <v>247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</row>
    <row r="12" spans="1:16" x14ac:dyDescent="0.25">
      <c r="B12" s="1328" t="s">
        <v>5</v>
      </c>
      <c r="C12" s="1328"/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</row>
    <row r="14" spans="1:16" x14ac:dyDescent="0.25">
      <c r="A14" s="1327" t="s">
        <v>6</v>
      </c>
      <c r="B14" s="1322" t="s">
        <v>7</v>
      </c>
      <c r="C14" s="1322" t="s">
        <v>8</v>
      </c>
      <c r="D14" s="1322" t="s">
        <v>9</v>
      </c>
      <c r="E14" s="1322" t="s">
        <v>10</v>
      </c>
      <c r="F14" s="1326" t="s">
        <v>11</v>
      </c>
      <c r="G14" s="1322" t="s">
        <v>11</v>
      </c>
      <c r="H14" s="3" t="s">
        <v>12</v>
      </c>
      <c r="I14" s="1325" t="s">
        <v>13</v>
      </c>
      <c r="J14" s="1322" t="s">
        <v>14</v>
      </c>
      <c r="K14" s="1322" t="s">
        <v>15</v>
      </c>
      <c r="L14" s="1322" t="s">
        <v>16</v>
      </c>
      <c r="M14" s="1322" t="s">
        <v>17</v>
      </c>
      <c r="N14" s="1322" t="s">
        <v>18</v>
      </c>
      <c r="O14" s="1322" t="s">
        <v>19</v>
      </c>
      <c r="P14" s="1323" t="s">
        <v>20</v>
      </c>
    </row>
    <row r="15" spans="1:16" x14ac:dyDescent="0.25">
      <c r="A15" s="1327"/>
      <c r="B15" s="1322"/>
      <c r="C15" s="1322"/>
      <c r="D15" s="1322"/>
      <c r="E15" s="1322"/>
      <c r="F15" s="1326"/>
      <c r="G15" s="1322"/>
      <c r="H15" s="4" t="s">
        <v>21</v>
      </c>
      <c r="I15" s="1325"/>
      <c r="J15" s="1322"/>
      <c r="K15" s="1322"/>
      <c r="L15" s="1322"/>
      <c r="M15" s="1322"/>
      <c r="N15" s="1322"/>
      <c r="O15" s="1322"/>
      <c r="P15" s="1323"/>
    </row>
    <row r="17" spans="1:16" x14ac:dyDescent="0.25">
      <c r="A17" s="6">
        <v>1</v>
      </c>
      <c r="B17" s="7" t="s">
        <v>22</v>
      </c>
      <c r="C17" s="7" t="s">
        <v>23</v>
      </c>
      <c r="D17" s="1324" t="s">
        <v>24</v>
      </c>
      <c r="E17" s="1324"/>
      <c r="F17" s="132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21" t="s">
        <v>27</v>
      </c>
      <c r="E18" s="1321"/>
      <c r="F18" s="132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21" t="s">
        <v>30</v>
      </c>
      <c r="E19" s="1321" t="s">
        <v>31</v>
      </c>
      <c r="F19" s="132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21" t="s">
        <v>27</v>
      </c>
      <c r="E20" s="1321" t="s">
        <v>33</v>
      </c>
      <c r="F20" s="132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21" t="s">
        <v>36</v>
      </c>
      <c r="E21" s="1321" t="s">
        <v>37</v>
      </c>
      <c r="F21" s="132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21" t="s">
        <v>40</v>
      </c>
      <c r="E22" s="1321" t="s">
        <v>41</v>
      </c>
      <c r="F22" s="132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21" t="s">
        <v>44</v>
      </c>
      <c r="E23" s="1321" t="s">
        <v>45</v>
      </c>
      <c r="F23" s="132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21" t="s">
        <v>49</v>
      </c>
      <c r="E24" s="1321" t="s">
        <v>50</v>
      </c>
      <c r="F24" s="132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21" t="s">
        <v>53</v>
      </c>
      <c r="E25" s="1321" t="s">
        <v>54</v>
      </c>
      <c r="F25" s="132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21" t="s">
        <v>56</v>
      </c>
      <c r="E26" s="1321" t="s">
        <v>57</v>
      </c>
      <c r="F26" s="132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21" t="s">
        <v>53</v>
      </c>
      <c r="E27" s="1321" t="s">
        <v>60</v>
      </c>
      <c r="F27" s="132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21" t="s">
        <v>63</v>
      </c>
      <c r="E28" s="1321" t="s">
        <v>64</v>
      </c>
      <c r="F28" s="132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21" t="s">
        <v>67</v>
      </c>
      <c r="E29" s="1321" t="s">
        <v>68</v>
      </c>
      <c r="F29" s="132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21" t="s">
        <v>71</v>
      </c>
      <c r="E30" s="1321" t="s">
        <v>72</v>
      </c>
      <c r="F30" s="132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21" t="s">
        <v>75</v>
      </c>
      <c r="E31" s="1321" t="s">
        <v>76</v>
      </c>
      <c r="F31" s="132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21" t="s">
        <v>78</v>
      </c>
      <c r="E32" s="1321" t="s">
        <v>79</v>
      </c>
      <c r="F32" s="132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21" t="s">
        <v>82</v>
      </c>
      <c r="E33" s="1321" t="s">
        <v>83</v>
      </c>
      <c r="F33" s="132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21" t="s">
        <v>85</v>
      </c>
      <c r="E34" s="1321" t="s">
        <v>86</v>
      </c>
      <c r="F34" s="132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21" t="s">
        <v>89</v>
      </c>
      <c r="E35" s="1321" t="s">
        <v>90</v>
      </c>
      <c r="F35" s="132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21" t="s">
        <v>92</v>
      </c>
      <c r="E36" s="1321" t="s">
        <v>93</v>
      </c>
      <c r="F36" s="132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21" t="s">
        <v>71</v>
      </c>
      <c r="E37" s="1321" t="s">
        <v>95</v>
      </c>
      <c r="F37" s="132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21" t="s">
        <v>97</v>
      </c>
      <c r="E38" s="1321" t="s">
        <v>98</v>
      </c>
      <c r="F38" s="132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21" t="s">
        <v>92</v>
      </c>
      <c r="E39" s="1321" t="s">
        <v>100</v>
      </c>
      <c r="F39" s="132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21" t="s">
        <v>102</v>
      </c>
      <c r="E40" s="1321" t="s">
        <v>103</v>
      </c>
      <c r="F40" s="132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21" t="s">
        <v>105</v>
      </c>
      <c r="E41" s="1321" t="s">
        <v>106</v>
      </c>
      <c r="F41" s="132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21" t="s">
        <v>105</v>
      </c>
      <c r="E42" s="1321" t="s">
        <v>108</v>
      </c>
      <c r="F42" s="132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21" t="s">
        <v>105</v>
      </c>
      <c r="E43" s="1321" t="s">
        <v>110</v>
      </c>
      <c r="F43" s="132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21" t="s">
        <v>112</v>
      </c>
      <c r="E44" s="1321" t="s">
        <v>113</v>
      </c>
      <c r="F44" s="132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21" t="s">
        <v>78</v>
      </c>
      <c r="E45" s="1321" t="s">
        <v>115</v>
      </c>
      <c r="F45" s="132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321" t="s">
        <v>117</v>
      </c>
      <c r="E46" s="1321" t="s">
        <v>118</v>
      </c>
      <c r="F46" s="132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21" t="s">
        <v>120</v>
      </c>
      <c r="E47" s="1321" t="s">
        <v>121</v>
      </c>
      <c r="F47" s="132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21" t="s">
        <v>49</v>
      </c>
      <c r="E48" s="1321" t="s">
        <v>123</v>
      </c>
      <c r="F48" s="132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21" t="s">
        <v>125</v>
      </c>
      <c r="E49" s="1321" t="s">
        <v>126</v>
      </c>
      <c r="F49" s="132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21" t="s">
        <v>105</v>
      </c>
      <c r="E50" s="1321" t="s">
        <v>128</v>
      </c>
      <c r="F50" s="132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21" t="s">
        <v>102</v>
      </c>
      <c r="E51" s="1321" t="s">
        <v>130</v>
      </c>
      <c r="F51" s="132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21" t="s">
        <v>132</v>
      </c>
      <c r="E52" s="1321" t="s">
        <v>133</v>
      </c>
      <c r="F52" s="132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21" t="s">
        <v>117</v>
      </c>
      <c r="E53" s="1321" t="s">
        <v>135</v>
      </c>
      <c r="F53" s="132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21" t="s">
        <v>85</v>
      </c>
      <c r="E54" s="1321" t="s">
        <v>137</v>
      </c>
      <c r="F54" s="132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21" t="s">
        <v>139</v>
      </c>
      <c r="E55" s="1321" t="s">
        <v>140</v>
      </c>
      <c r="F55" s="132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21" t="s">
        <v>142</v>
      </c>
      <c r="E56" s="1321" t="s">
        <v>143</v>
      </c>
      <c r="F56" s="1321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321" t="s">
        <v>145</v>
      </c>
      <c r="E57" s="1321" t="s">
        <v>146</v>
      </c>
      <c r="F57" s="132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321" t="s">
        <v>148</v>
      </c>
      <c r="E58" s="1321" t="s">
        <v>149</v>
      </c>
      <c r="F58" s="132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21" t="s">
        <v>151</v>
      </c>
      <c r="E59" s="1321" t="s">
        <v>152</v>
      </c>
      <c r="F59" s="132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21" t="s">
        <v>154</v>
      </c>
      <c r="E60" s="1321" t="s">
        <v>155</v>
      </c>
      <c r="F60" s="1321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321" t="s">
        <v>157</v>
      </c>
      <c r="E61" s="1321" t="s">
        <v>158</v>
      </c>
      <c r="F61" s="132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21" t="s">
        <v>160</v>
      </c>
      <c r="E62" s="1321" t="s">
        <v>161</v>
      </c>
      <c r="F62" s="132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21" t="s">
        <v>163</v>
      </c>
      <c r="E63" s="1321" t="s">
        <v>164</v>
      </c>
      <c r="F63" s="132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21" t="s">
        <v>92</v>
      </c>
      <c r="E65" s="1321" t="s">
        <v>168</v>
      </c>
      <c r="F65" s="132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21" t="s">
        <v>105</v>
      </c>
      <c r="E66" s="1321" t="s">
        <v>170</v>
      </c>
      <c r="F66" s="132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21" t="s">
        <v>40</v>
      </c>
      <c r="E67" s="1321" t="s">
        <v>172</v>
      </c>
      <c r="F67" s="132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21" t="s">
        <v>92</v>
      </c>
      <c r="E70" s="1321" t="s">
        <v>176</v>
      </c>
      <c r="F70" s="132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21" t="s">
        <v>178</v>
      </c>
      <c r="E71" s="1321" t="s">
        <v>179</v>
      </c>
      <c r="F71" s="132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21" t="s">
        <v>181</v>
      </c>
      <c r="E72" s="1321" t="s">
        <v>182</v>
      </c>
      <c r="F72" s="132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21" t="s">
        <v>184</v>
      </c>
      <c r="E73" s="1321" t="s">
        <v>185</v>
      </c>
      <c r="F73" s="132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21" t="s">
        <v>187</v>
      </c>
      <c r="E74" s="1321" t="s">
        <v>188</v>
      </c>
      <c r="F74" s="132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321" t="s">
        <v>190</v>
      </c>
      <c r="E78" s="1321" t="s">
        <v>191</v>
      </c>
      <c r="F78" s="1321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320" t="s">
        <v>92</v>
      </c>
      <c r="E79" s="1320" t="s">
        <v>193</v>
      </c>
      <c r="F79" s="1320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318" t="s">
        <v>194</v>
      </c>
      <c r="C80" s="1318"/>
      <c r="D80" s="1318"/>
      <c r="E80" s="1318"/>
      <c r="F80" s="1318"/>
      <c r="G80" s="1318"/>
      <c r="H80" s="46"/>
      <c r="I80" s="1319">
        <v>0</v>
      </c>
      <c r="J80" s="1316">
        <v>2194967.5</v>
      </c>
      <c r="K80" s="1316">
        <v>62995.59</v>
      </c>
      <c r="L80" s="1316">
        <v>90857.31</v>
      </c>
      <c r="M80" s="1316">
        <v>66727.009999999995</v>
      </c>
      <c r="N80" s="1316">
        <v>44686.89</v>
      </c>
      <c r="O80" s="1316">
        <v>265266.8</v>
      </c>
      <c r="P80" s="1317">
        <v>1929700.7</v>
      </c>
    </row>
    <row r="81" spans="2:16" x14ac:dyDescent="0.25">
      <c r="B81" s="1318"/>
      <c r="C81" s="1318"/>
      <c r="D81" s="1318"/>
      <c r="E81" s="1318"/>
      <c r="F81" s="1318"/>
      <c r="G81" s="1318"/>
      <c r="H81" s="47">
        <f>SUM(H17:H80)</f>
        <v>2194967.5</v>
      </c>
      <c r="I81" s="1319"/>
      <c r="J81" s="1316"/>
      <c r="K81" s="1316"/>
      <c r="L81" s="1316"/>
      <c r="M81" s="1316"/>
      <c r="N81" s="1316"/>
      <c r="O81" s="1316"/>
      <c r="P81" s="1317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15" t="s">
        <v>196</v>
      </c>
      <c r="N84" s="1315"/>
      <c r="O84" s="131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314" t="s">
        <v>198</v>
      </c>
      <c r="N87" s="1314"/>
      <c r="O87" s="131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15" t="s">
        <v>253</v>
      </c>
      <c r="N88" s="1315"/>
      <c r="O88" s="1315"/>
    </row>
    <row r="89" spans="2:16" x14ac:dyDescent="0.25">
      <c r="B89" s="25" t="s">
        <v>201</v>
      </c>
      <c r="C89" s="25"/>
      <c r="D89" t="s">
        <v>254</v>
      </c>
      <c r="M89" s="1314" t="s">
        <v>202</v>
      </c>
      <c r="N89" s="1314"/>
      <c r="O89" s="1314"/>
    </row>
    <row r="92" spans="2:16" x14ac:dyDescent="0.25">
      <c r="B92" s="1315"/>
      <c r="C92" s="1315"/>
      <c r="D92" s="1315"/>
      <c r="E92" s="1315"/>
      <c r="F92" s="1315"/>
      <c r="G92" s="1315"/>
      <c r="H92" s="1315"/>
      <c r="I92" s="1315"/>
      <c r="J92" s="1315"/>
      <c r="K92" s="1315"/>
      <c r="L92" s="1315"/>
      <c r="M92" s="1315"/>
      <c r="N92" s="1315"/>
      <c r="O92" s="1315"/>
    </row>
    <row r="95" spans="2:16" x14ac:dyDescent="0.25">
      <c r="B95" s="1314"/>
      <c r="C95" s="1314"/>
      <c r="D95" s="1314"/>
      <c r="E95" s="1314"/>
      <c r="F95" s="1314"/>
      <c r="G95" s="1314"/>
      <c r="H95" s="1314"/>
      <c r="I95" s="1314"/>
      <c r="J95" s="1314"/>
      <c r="K95" s="1314"/>
      <c r="L95" s="1314"/>
      <c r="M95" s="1314"/>
      <c r="N95" s="1314"/>
      <c r="O95" s="1314"/>
    </row>
    <row r="96" spans="2:16" x14ac:dyDescent="0.25">
      <c r="B96" s="1315"/>
      <c r="C96" s="1315"/>
      <c r="D96" s="1315"/>
      <c r="E96" s="1315"/>
      <c r="F96" s="1315"/>
      <c r="G96" s="1315"/>
      <c r="H96" s="1315"/>
      <c r="I96" s="1315"/>
      <c r="J96" s="1315"/>
      <c r="K96" s="1315"/>
      <c r="L96" s="1315"/>
      <c r="M96" s="1315"/>
      <c r="N96" s="1315"/>
      <c r="O96" s="1315"/>
    </row>
    <row r="97" spans="2:15" x14ac:dyDescent="0.25">
      <c r="B97" s="1314"/>
      <c r="C97" s="1314"/>
      <c r="D97" s="1314"/>
      <c r="E97" s="1314"/>
      <c r="F97" s="1314"/>
      <c r="G97" s="1314"/>
      <c r="H97" s="1314"/>
      <c r="I97" s="1314"/>
      <c r="J97" s="1314"/>
      <c r="K97" s="1314"/>
      <c r="L97" s="1314"/>
      <c r="M97" s="1314"/>
      <c r="N97" s="1314"/>
      <c r="O97" s="1314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</row>
    <row r="8" spans="1:16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</row>
    <row r="9" spans="1:16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</row>
    <row r="12" spans="1:16" x14ac:dyDescent="0.25">
      <c r="B12" s="1315" t="s">
        <v>255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</row>
    <row r="13" spans="1:16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1322" t="s">
        <v>208</v>
      </c>
      <c r="G15" s="1322" t="s">
        <v>209</v>
      </c>
      <c r="H15" s="3" t="s">
        <v>12</v>
      </c>
      <c r="I15" s="1325" t="s">
        <v>13</v>
      </c>
      <c r="J15" s="1322" t="s">
        <v>14</v>
      </c>
      <c r="K15" s="1322" t="s">
        <v>15</v>
      </c>
      <c r="L15" s="1322" t="s">
        <v>16</v>
      </c>
      <c r="M15" s="1322" t="s">
        <v>17</v>
      </c>
      <c r="N15" s="1322" t="s">
        <v>18</v>
      </c>
      <c r="O15" s="1322" t="s">
        <v>19</v>
      </c>
      <c r="P15" s="1323" t="s">
        <v>20</v>
      </c>
    </row>
    <row r="16" spans="1:16" x14ac:dyDescent="0.25">
      <c r="A16" s="1327"/>
      <c r="B16" s="1322"/>
      <c r="C16" s="1322"/>
      <c r="D16" s="1322"/>
      <c r="E16" s="1326"/>
      <c r="F16" s="1322"/>
      <c r="G16" s="1322"/>
      <c r="H16" s="4" t="s">
        <v>21</v>
      </c>
      <c r="I16" s="1325"/>
      <c r="J16" s="1322"/>
      <c r="K16" s="1322"/>
      <c r="L16" s="1322"/>
      <c r="M16" s="1322"/>
      <c r="N16" s="1322"/>
      <c r="O16" s="1322"/>
      <c r="P16" s="132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318" t="s">
        <v>194</v>
      </c>
      <c r="C29" s="1318"/>
      <c r="D29" s="1318"/>
      <c r="E29" s="1318"/>
      <c r="F29" s="1318"/>
      <c r="G29" s="1318"/>
      <c r="H29" s="1316">
        <f t="shared" ref="H29:P29" si="0">SUM(H18:H28)</f>
        <v>332000</v>
      </c>
      <c r="I29" s="1319">
        <f t="shared" si="0"/>
        <v>0</v>
      </c>
      <c r="J29" s="1316">
        <f t="shared" si="0"/>
        <v>332000</v>
      </c>
      <c r="K29" s="1316">
        <f t="shared" si="0"/>
        <v>9528.41</v>
      </c>
      <c r="L29" s="1316">
        <f t="shared" si="0"/>
        <v>7416.01</v>
      </c>
      <c r="M29" s="1316">
        <f t="shared" si="0"/>
        <v>10092.799999999999</v>
      </c>
      <c r="N29" s="1316">
        <f t="shared" si="0"/>
        <v>1495</v>
      </c>
      <c r="O29" s="1316">
        <f t="shared" si="0"/>
        <v>28532.22</v>
      </c>
      <c r="P29" s="1317">
        <f t="shared" si="0"/>
        <v>303467.78000000003</v>
      </c>
    </row>
    <row r="30" spans="1:16" x14ac:dyDescent="0.25">
      <c r="B30" s="1318"/>
      <c r="C30" s="1318"/>
      <c r="D30" s="1318"/>
      <c r="E30" s="1318"/>
      <c r="F30" s="1318"/>
      <c r="G30" s="1318"/>
      <c r="H30" s="1316"/>
      <c r="I30" s="1319"/>
      <c r="J30" s="1316"/>
      <c r="K30" s="1316"/>
      <c r="L30" s="1316"/>
      <c r="M30" s="1316"/>
      <c r="N30" s="1316"/>
      <c r="O30" s="1316"/>
      <c r="P30" s="1317"/>
    </row>
    <row r="33" spans="2:15" x14ac:dyDescent="0.25">
      <c r="B33" s="24" t="s">
        <v>195</v>
      </c>
      <c r="C33" s="24"/>
      <c r="D33" s="5" t="s">
        <v>250</v>
      </c>
      <c r="M33" s="1315" t="s">
        <v>196</v>
      </c>
      <c r="N33" s="1315"/>
      <c r="O33" s="131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314" t="s">
        <v>198</v>
      </c>
      <c r="N36" s="1314"/>
      <c r="O36" s="131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15" t="s">
        <v>253</v>
      </c>
      <c r="N37" s="1315"/>
      <c r="O37" s="1315"/>
    </row>
    <row r="38" spans="2:15" x14ac:dyDescent="0.25">
      <c r="B38" s="25" t="s">
        <v>201</v>
      </c>
      <c r="C38" s="25"/>
      <c r="D38" t="s">
        <v>254</v>
      </c>
      <c r="M38" s="1314" t="s">
        <v>202</v>
      </c>
      <c r="N38" s="1314"/>
      <c r="O38" s="1314"/>
    </row>
    <row r="41" spans="2:15" x14ac:dyDescent="0.25">
      <c r="B41" s="1315"/>
      <c r="C41" s="1315"/>
      <c r="D41" s="1315"/>
      <c r="E41" s="1315"/>
      <c r="F41" s="1315"/>
      <c r="G41" s="1315"/>
      <c r="H41" s="1315"/>
      <c r="I41" s="1315"/>
      <c r="J41" s="1315"/>
      <c r="K41" s="1315"/>
      <c r="L41" s="1315"/>
      <c r="M41" s="1315"/>
      <c r="N41" s="1315"/>
      <c r="O41" s="1315"/>
    </row>
    <row r="44" spans="2:15" x14ac:dyDescent="0.25">
      <c r="B44" s="1314"/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</row>
    <row r="45" spans="2:15" x14ac:dyDescent="0.25">
      <c r="B45" s="1315"/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</row>
    <row r="46" spans="2:15" x14ac:dyDescent="0.25">
      <c r="B46" s="1314"/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  <c r="O46" s="1314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256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318" t="s">
        <v>194</v>
      </c>
      <c r="C20" s="1318"/>
      <c r="D20" s="1318"/>
      <c r="E20" s="1318"/>
      <c r="F20" s="1316">
        <v>35000</v>
      </c>
      <c r="G20" s="1319">
        <v>0</v>
      </c>
      <c r="H20" s="1316">
        <v>35000</v>
      </c>
      <c r="I20" s="1319">
        <v>0</v>
      </c>
      <c r="J20" s="1319">
        <v>0</v>
      </c>
      <c r="K20" s="1319">
        <v>0</v>
      </c>
      <c r="L20" s="1319">
        <v>0</v>
      </c>
      <c r="M20" s="1319">
        <v>0</v>
      </c>
      <c r="N20" s="1317">
        <v>35000</v>
      </c>
    </row>
    <row r="21" spans="1:14" x14ac:dyDescent="0.25">
      <c r="B21" s="1318"/>
      <c r="C21" s="1318"/>
      <c r="D21" s="1318"/>
      <c r="E21" s="1318"/>
      <c r="F21" s="1316"/>
      <c r="G21" s="1319"/>
      <c r="H21" s="1316"/>
      <c r="I21" s="1319"/>
      <c r="J21" s="1319"/>
      <c r="K21" s="1319"/>
      <c r="L21" s="1319"/>
      <c r="M21" s="1319"/>
      <c r="N21" s="1317"/>
    </row>
    <row r="24" spans="1:14" x14ac:dyDescent="0.25">
      <c r="A24" s="24" t="s">
        <v>257</v>
      </c>
      <c r="B24" s="24"/>
      <c r="C24" s="5" t="s">
        <v>258</v>
      </c>
      <c r="L24" s="1315" t="s">
        <v>196</v>
      </c>
      <c r="M24" s="1315"/>
      <c r="N24" s="1315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314" t="s">
        <v>198</v>
      </c>
      <c r="M27" s="1314"/>
      <c r="N27" s="1314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315" t="s">
        <v>253</v>
      </c>
      <c r="M28" s="1315"/>
      <c r="N28" s="1315"/>
    </row>
    <row r="29" spans="1:14" x14ac:dyDescent="0.25">
      <c r="A29" s="25" t="s">
        <v>263</v>
      </c>
      <c r="B29" s="25"/>
      <c r="C29" t="s">
        <v>264</v>
      </c>
      <c r="L29" s="1314" t="s">
        <v>202</v>
      </c>
      <c r="M29" s="1314"/>
      <c r="N29" s="1314"/>
    </row>
    <row r="34" spans="1:14" x14ac:dyDescent="0.25">
      <c r="A34" s="1314"/>
      <c r="B34" s="1314"/>
      <c r="C34" s="1314"/>
      <c r="D34" s="1314"/>
      <c r="E34" s="1314"/>
      <c r="F34" s="1314"/>
      <c r="G34" s="1314"/>
      <c r="H34" s="1314"/>
      <c r="I34" s="1314"/>
      <c r="J34" s="1314"/>
      <c r="K34" s="1314"/>
      <c r="L34" s="1314"/>
      <c r="M34" s="1314"/>
      <c r="N34" s="1314"/>
    </row>
    <row r="35" spans="1:14" x14ac:dyDescent="0.25">
      <c r="A35" s="1315"/>
      <c r="B35" s="1315"/>
      <c r="C35" s="1315"/>
      <c r="D35" s="1315"/>
      <c r="E35" s="1315"/>
      <c r="F35" s="1315"/>
      <c r="G35" s="1315"/>
      <c r="H35" s="1315"/>
      <c r="I35" s="1315"/>
      <c r="J35" s="1315"/>
      <c r="K35" s="1315"/>
      <c r="L35" s="1315"/>
      <c r="M35" s="1315"/>
      <c r="N35" s="1315"/>
    </row>
    <row r="36" spans="1:14" x14ac:dyDescent="0.25">
      <c r="A36" s="1314"/>
      <c r="B36" s="1314"/>
      <c r="C36" s="1314"/>
      <c r="D36" s="1314"/>
      <c r="E36" s="1314"/>
      <c r="F36" s="1314"/>
      <c r="G36" s="1314"/>
      <c r="H36" s="1314"/>
      <c r="I36" s="1314"/>
      <c r="J36" s="1314"/>
      <c r="K36" s="1314"/>
      <c r="L36" s="1314"/>
      <c r="M36" s="1314"/>
      <c r="N36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15" t="s">
        <v>0</v>
      </c>
      <c r="C6" s="1315"/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</row>
    <row r="7" spans="1:16" x14ac:dyDescent="0.25">
      <c r="B7" s="1315" t="s">
        <v>1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</row>
    <row r="8" spans="1:16" x14ac:dyDescent="0.25">
      <c r="B8" s="1329" t="s">
        <v>2</v>
      </c>
      <c r="C8" s="1329"/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15" t="s">
        <v>3</v>
      </c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</row>
    <row r="11" spans="1:16" x14ac:dyDescent="0.25">
      <c r="B11" s="1315" t="s">
        <v>265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</row>
    <row r="12" spans="1:16" x14ac:dyDescent="0.25">
      <c r="B12" s="1328" t="s">
        <v>5</v>
      </c>
      <c r="C12" s="1328"/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</row>
    <row r="14" spans="1:16" x14ac:dyDescent="0.25">
      <c r="A14" s="1327" t="s">
        <v>6</v>
      </c>
      <c r="B14" s="1322" t="s">
        <v>7</v>
      </c>
      <c r="C14" s="1322" t="s">
        <v>8</v>
      </c>
      <c r="D14" s="1322" t="s">
        <v>9</v>
      </c>
      <c r="E14" s="1322" t="s">
        <v>10</v>
      </c>
      <c r="F14" s="1326" t="s">
        <v>11</v>
      </c>
      <c r="G14" s="1322" t="s">
        <v>11</v>
      </c>
      <c r="H14" s="3" t="s">
        <v>12</v>
      </c>
      <c r="I14" s="1325" t="s">
        <v>13</v>
      </c>
      <c r="J14" s="1322" t="s">
        <v>14</v>
      </c>
      <c r="K14" s="1322" t="s">
        <v>15</v>
      </c>
      <c r="L14" s="1322" t="s">
        <v>16</v>
      </c>
      <c r="M14" s="1322" t="s">
        <v>17</v>
      </c>
      <c r="N14" s="1322" t="s">
        <v>18</v>
      </c>
      <c r="O14" s="1322" t="s">
        <v>19</v>
      </c>
      <c r="P14" s="1323" t="s">
        <v>20</v>
      </c>
    </row>
    <row r="15" spans="1:16" x14ac:dyDescent="0.25">
      <c r="A15" s="1327"/>
      <c r="B15" s="1322"/>
      <c r="C15" s="1322"/>
      <c r="D15" s="1322"/>
      <c r="E15" s="1322"/>
      <c r="F15" s="1326"/>
      <c r="G15" s="1322"/>
      <c r="H15" s="4" t="s">
        <v>21</v>
      </c>
      <c r="I15" s="1325"/>
      <c r="J15" s="1322"/>
      <c r="K15" s="1322"/>
      <c r="L15" s="1322"/>
      <c r="M15" s="1322"/>
      <c r="N15" s="1322"/>
      <c r="O15" s="1322"/>
      <c r="P15" s="1323"/>
    </row>
    <row r="17" spans="1:16" x14ac:dyDescent="0.25">
      <c r="A17" s="6">
        <v>1</v>
      </c>
      <c r="B17" s="7" t="s">
        <v>22</v>
      </c>
      <c r="C17" s="7" t="s">
        <v>23</v>
      </c>
      <c r="D17" s="1324" t="s">
        <v>24</v>
      </c>
      <c r="E17" s="1324"/>
      <c r="F17" s="132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21" t="s">
        <v>27</v>
      </c>
      <c r="E18" s="1321"/>
      <c r="F18" s="132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21" t="s">
        <v>30</v>
      </c>
      <c r="E19" s="1321" t="s">
        <v>31</v>
      </c>
      <c r="F19" s="132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21" t="s">
        <v>27</v>
      </c>
      <c r="E20" s="1321" t="s">
        <v>33</v>
      </c>
      <c r="F20" s="132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21" t="s">
        <v>36</v>
      </c>
      <c r="E21" s="1321" t="s">
        <v>37</v>
      </c>
      <c r="F21" s="132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21" t="s">
        <v>40</v>
      </c>
      <c r="E22" s="1321" t="s">
        <v>41</v>
      </c>
      <c r="F22" s="132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21" t="s">
        <v>44</v>
      </c>
      <c r="E23" s="1321" t="s">
        <v>45</v>
      </c>
      <c r="F23" s="132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21" t="s">
        <v>49</v>
      </c>
      <c r="E24" s="1321" t="s">
        <v>50</v>
      </c>
      <c r="F24" s="132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21" t="s">
        <v>53</v>
      </c>
      <c r="E25" s="1321" t="s">
        <v>54</v>
      </c>
      <c r="F25" s="132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21" t="s">
        <v>56</v>
      </c>
      <c r="E26" s="1321" t="s">
        <v>57</v>
      </c>
      <c r="F26" s="132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21" t="s">
        <v>53</v>
      </c>
      <c r="E27" s="1321" t="s">
        <v>60</v>
      </c>
      <c r="F27" s="132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21" t="s">
        <v>63</v>
      </c>
      <c r="E28" s="1321" t="s">
        <v>64</v>
      </c>
      <c r="F28" s="132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21" t="s">
        <v>67</v>
      </c>
      <c r="E29" s="1321" t="s">
        <v>68</v>
      </c>
      <c r="F29" s="132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21" t="s">
        <v>71</v>
      </c>
      <c r="E30" s="1321" t="s">
        <v>72</v>
      </c>
      <c r="F30" s="132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21" t="s">
        <v>75</v>
      </c>
      <c r="E31" s="1321" t="s">
        <v>76</v>
      </c>
      <c r="F31" s="132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21" t="s">
        <v>78</v>
      </c>
      <c r="E32" s="1321" t="s">
        <v>79</v>
      </c>
      <c r="F32" s="132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21" t="s">
        <v>82</v>
      </c>
      <c r="E33" s="1321" t="s">
        <v>83</v>
      </c>
      <c r="F33" s="132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21" t="s">
        <v>85</v>
      </c>
      <c r="E34" s="1321" t="s">
        <v>86</v>
      </c>
      <c r="F34" s="132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21" t="s">
        <v>89</v>
      </c>
      <c r="E35" s="1321" t="s">
        <v>90</v>
      </c>
      <c r="F35" s="132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21" t="s">
        <v>92</v>
      </c>
      <c r="E36" s="1321" t="s">
        <v>93</v>
      </c>
      <c r="F36" s="132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321" t="s">
        <v>71</v>
      </c>
      <c r="E37" s="1321" t="s">
        <v>95</v>
      </c>
      <c r="F37" s="132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21" t="s">
        <v>97</v>
      </c>
      <c r="E38" s="1321" t="s">
        <v>98</v>
      </c>
      <c r="F38" s="132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21" t="s">
        <v>92</v>
      </c>
      <c r="E39" s="1321" t="s">
        <v>100</v>
      </c>
      <c r="F39" s="132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21" t="s">
        <v>102</v>
      </c>
      <c r="E40" s="1321" t="s">
        <v>103</v>
      </c>
      <c r="F40" s="132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21" t="s">
        <v>105</v>
      </c>
      <c r="E41" s="1321" t="s">
        <v>106</v>
      </c>
      <c r="F41" s="132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21" t="s">
        <v>105</v>
      </c>
      <c r="E42" s="1321" t="s">
        <v>108</v>
      </c>
      <c r="F42" s="132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21" t="s">
        <v>105</v>
      </c>
      <c r="E43" s="1321" t="s">
        <v>110</v>
      </c>
      <c r="F43" s="132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321" t="s">
        <v>78</v>
      </c>
      <c r="E44" s="1321" t="s">
        <v>115</v>
      </c>
      <c r="F44" s="1321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321" t="s">
        <v>117</v>
      </c>
      <c r="E45" s="1321" t="s">
        <v>118</v>
      </c>
      <c r="F45" s="1321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321" t="s">
        <v>120</v>
      </c>
      <c r="E46" s="1321" t="s">
        <v>121</v>
      </c>
      <c r="F46" s="1321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321" t="s">
        <v>49</v>
      </c>
      <c r="E47" s="1321" t="s">
        <v>123</v>
      </c>
      <c r="F47" s="1321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321" t="s">
        <v>125</v>
      </c>
      <c r="E48" s="1321" t="s">
        <v>126</v>
      </c>
      <c r="F48" s="1321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321" t="s">
        <v>105</v>
      </c>
      <c r="E49" s="1321" t="s">
        <v>128</v>
      </c>
      <c r="F49" s="1321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321" t="s">
        <v>102</v>
      </c>
      <c r="E50" s="1321" t="s">
        <v>130</v>
      </c>
      <c r="F50" s="1321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321" t="s">
        <v>132</v>
      </c>
      <c r="E51" s="1321" t="s">
        <v>133</v>
      </c>
      <c r="F51" s="1321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321" t="s">
        <v>117</v>
      </c>
      <c r="E52" s="1321" t="s">
        <v>135</v>
      </c>
      <c r="F52" s="1321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321" t="s">
        <v>85</v>
      </c>
      <c r="E53" s="1321" t="s">
        <v>137</v>
      </c>
      <c r="F53" s="1321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321" t="s">
        <v>139</v>
      </c>
      <c r="E54" s="1321" t="s">
        <v>140</v>
      </c>
      <c r="F54" s="1321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321" t="s">
        <v>148</v>
      </c>
      <c r="E55" s="1321" t="s">
        <v>149</v>
      </c>
      <c r="F55" s="1321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321" t="s">
        <v>151</v>
      </c>
      <c r="E56" s="1321" t="s">
        <v>152</v>
      </c>
      <c r="F56" s="1321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321" t="s">
        <v>157</v>
      </c>
      <c r="E57" s="1321" t="s">
        <v>158</v>
      </c>
      <c r="F57" s="1321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321" t="s">
        <v>160</v>
      </c>
      <c r="E58" s="1321" t="s">
        <v>161</v>
      </c>
      <c r="F58" s="1321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321" t="s">
        <v>163</v>
      </c>
      <c r="E59" s="1321" t="s">
        <v>164</v>
      </c>
      <c r="F59" s="1321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321" t="s">
        <v>92</v>
      </c>
      <c r="E61" s="1321" t="s">
        <v>168</v>
      </c>
      <c r="F61" s="1321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321" t="s">
        <v>105</v>
      </c>
      <c r="E62" s="1321" t="s">
        <v>170</v>
      </c>
      <c r="F62" s="1321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321" t="s">
        <v>40</v>
      </c>
      <c r="E63" s="1321" t="s">
        <v>172</v>
      </c>
      <c r="F63" s="1321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321" t="s">
        <v>92</v>
      </c>
      <c r="E66" s="1321" t="s">
        <v>176</v>
      </c>
      <c r="F66" s="1321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321" t="s">
        <v>178</v>
      </c>
      <c r="E67" s="1321" t="s">
        <v>179</v>
      </c>
      <c r="F67" s="1321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321" t="s">
        <v>181</v>
      </c>
      <c r="E68" s="1321" t="s">
        <v>182</v>
      </c>
      <c r="F68" s="1321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320" t="s">
        <v>92</v>
      </c>
      <c r="E72" s="1320" t="s">
        <v>193</v>
      </c>
      <c r="F72" s="1320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320" t="s">
        <v>276</v>
      </c>
      <c r="E79" s="1320"/>
      <c r="F79" s="1320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318" t="s">
        <v>194</v>
      </c>
      <c r="C80" s="1318"/>
      <c r="D80" s="1318"/>
      <c r="E80" s="1318"/>
      <c r="F80" s="1318"/>
      <c r="G80" s="1318"/>
      <c r="H80" s="46"/>
      <c r="I80" s="1319">
        <v>0</v>
      </c>
      <c r="J80" s="1316">
        <v>2156717.5</v>
      </c>
      <c r="K80" s="1316">
        <v>61897.81</v>
      </c>
      <c r="L80" s="1316">
        <v>82205.539999999994</v>
      </c>
      <c r="M80" s="1316">
        <v>65564.210000000006</v>
      </c>
      <c r="N80" s="1316">
        <v>43904.03</v>
      </c>
      <c r="O80" s="1316">
        <v>253571.59</v>
      </c>
      <c r="P80" s="1317">
        <v>1903145.91</v>
      </c>
    </row>
    <row r="81" spans="2:16" x14ac:dyDescent="0.25">
      <c r="B81" s="1318"/>
      <c r="C81" s="1318"/>
      <c r="D81" s="1318"/>
      <c r="E81" s="1318"/>
      <c r="F81" s="1318"/>
      <c r="G81" s="1318"/>
      <c r="H81" s="47">
        <f>SUM(H17:H80)</f>
        <v>2156717.5</v>
      </c>
      <c r="I81" s="1319"/>
      <c r="J81" s="1316"/>
      <c r="K81" s="1316"/>
      <c r="L81" s="1316"/>
      <c r="M81" s="1316"/>
      <c r="N81" s="1316"/>
      <c r="O81" s="1316"/>
      <c r="P81" s="1317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15" t="s">
        <v>196</v>
      </c>
      <c r="N84" s="1315"/>
      <c r="O84" s="131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314" t="s">
        <v>198</v>
      </c>
      <c r="N87" s="1314"/>
      <c r="O87" s="131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15" t="s">
        <v>253</v>
      </c>
      <c r="N88" s="1315"/>
      <c r="O88" s="1315"/>
    </row>
    <row r="89" spans="2:16" x14ac:dyDescent="0.25">
      <c r="B89" s="25" t="s">
        <v>201</v>
      </c>
      <c r="C89" s="25"/>
      <c r="D89" t="s">
        <v>254</v>
      </c>
      <c r="M89" s="1314" t="s">
        <v>202</v>
      </c>
      <c r="N89" s="1314"/>
      <c r="O89" s="1314"/>
    </row>
    <row r="92" spans="2:16" x14ac:dyDescent="0.25">
      <c r="B92" s="1315"/>
      <c r="C92" s="1315"/>
      <c r="D92" s="1315"/>
      <c r="E92" s="1315"/>
      <c r="F92" s="1315"/>
      <c r="G92" s="1315"/>
      <c r="H92" s="1315"/>
      <c r="I92" s="1315"/>
      <c r="J92" s="1315"/>
      <c r="K92" s="1315"/>
      <c r="L92" s="1315"/>
      <c r="M92" s="1315"/>
      <c r="N92" s="1315"/>
      <c r="O92" s="1315"/>
    </row>
    <row r="95" spans="2:16" x14ac:dyDescent="0.25">
      <c r="B95" s="1314"/>
      <c r="C95" s="1314"/>
      <c r="D95" s="1314"/>
      <c r="E95" s="1314"/>
      <c r="F95" s="1314"/>
      <c r="G95" s="1314"/>
      <c r="H95" s="1314"/>
      <c r="I95" s="1314"/>
      <c r="J95" s="1314"/>
      <c r="K95" s="1314"/>
      <c r="L95" s="1314"/>
      <c r="M95" s="1314"/>
      <c r="N95" s="1314"/>
      <c r="O95" s="1314"/>
    </row>
    <row r="96" spans="2:16" x14ac:dyDescent="0.25">
      <c r="B96" s="1315"/>
      <c r="C96" s="1315"/>
      <c r="D96" s="1315"/>
      <c r="E96" s="1315"/>
      <c r="F96" s="1315"/>
      <c r="G96" s="1315"/>
      <c r="H96" s="1315"/>
      <c r="I96" s="1315"/>
      <c r="J96" s="1315"/>
      <c r="K96" s="1315"/>
      <c r="L96" s="1315"/>
      <c r="M96" s="1315"/>
      <c r="N96" s="1315"/>
      <c r="O96" s="1315"/>
    </row>
    <row r="97" spans="2:15" x14ac:dyDescent="0.25">
      <c r="B97" s="1314"/>
      <c r="C97" s="1314"/>
      <c r="D97" s="1314"/>
      <c r="E97" s="1314"/>
      <c r="F97" s="1314"/>
      <c r="G97" s="1314"/>
      <c r="H97" s="1314"/>
      <c r="I97" s="1314"/>
      <c r="J97" s="1314"/>
      <c r="K97" s="1314"/>
      <c r="L97" s="1314"/>
      <c r="M97" s="1314"/>
      <c r="N97" s="1314"/>
      <c r="O97" s="1314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277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318" t="s">
        <v>194</v>
      </c>
      <c r="C22" s="1318"/>
      <c r="D22" s="1318"/>
      <c r="E22" s="1318"/>
      <c r="F22" s="1316">
        <v>55000</v>
      </c>
      <c r="G22" s="1319">
        <v>0</v>
      </c>
      <c r="H22" s="1316">
        <v>55000</v>
      </c>
      <c r="I22" s="1319">
        <v>0</v>
      </c>
      <c r="J22" s="1319">
        <v>0</v>
      </c>
      <c r="K22" s="1319">
        <v>0</v>
      </c>
      <c r="L22" s="1319">
        <v>0</v>
      </c>
      <c r="M22" s="1319">
        <v>0</v>
      </c>
      <c r="N22" s="1317">
        <v>55000</v>
      </c>
    </row>
    <row r="23" spans="1:14" x14ac:dyDescent="0.25">
      <c r="B23" s="1318"/>
      <c r="C23" s="1318"/>
      <c r="D23" s="1318"/>
      <c r="E23" s="1318"/>
      <c r="F23" s="1316"/>
      <c r="G23" s="1319"/>
      <c r="H23" s="1316"/>
      <c r="I23" s="1319"/>
      <c r="J23" s="1319"/>
      <c r="K23" s="1319"/>
      <c r="L23" s="1319"/>
      <c r="M23" s="1319"/>
      <c r="N23" s="1317"/>
    </row>
    <row r="26" spans="1:14" x14ac:dyDescent="0.25">
      <c r="A26" s="24" t="s">
        <v>257</v>
      </c>
      <c r="B26" s="24"/>
      <c r="C26" s="5" t="s">
        <v>258</v>
      </c>
      <c r="L26" s="1315" t="s">
        <v>196</v>
      </c>
      <c r="M26" s="1315"/>
      <c r="N26" s="131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314" t="s">
        <v>198</v>
      </c>
      <c r="M29" s="1314"/>
      <c r="N29" s="131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15" t="s">
        <v>253</v>
      </c>
      <c r="M30" s="1315"/>
      <c r="N30" s="1315"/>
    </row>
    <row r="31" spans="1:14" x14ac:dyDescent="0.25">
      <c r="A31" s="25" t="s">
        <v>263</v>
      </c>
      <c r="B31" s="25"/>
      <c r="C31" t="s">
        <v>264</v>
      </c>
      <c r="L31" s="1314" t="s">
        <v>202</v>
      </c>
      <c r="M31" s="1314"/>
      <c r="N31" s="1314"/>
    </row>
    <row r="36" spans="1:14" x14ac:dyDescent="0.25">
      <c r="A36" s="1314"/>
      <c r="B36" s="1314"/>
      <c r="C36" s="1314"/>
      <c r="D36" s="1314"/>
      <c r="E36" s="1314"/>
      <c r="F36" s="1314"/>
      <c r="G36" s="1314"/>
      <c r="H36" s="1314"/>
      <c r="I36" s="1314"/>
      <c r="J36" s="1314"/>
      <c r="K36" s="1314"/>
      <c r="L36" s="1314"/>
      <c r="M36" s="1314"/>
      <c r="N36" s="1314"/>
    </row>
    <row r="37" spans="1:14" x14ac:dyDescent="0.25">
      <c r="A37" s="1315"/>
      <c r="B37" s="1315"/>
      <c r="C37" s="1315"/>
      <c r="D37" s="1315"/>
      <c r="E37" s="1315"/>
      <c r="F37" s="1315"/>
      <c r="G37" s="1315"/>
      <c r="H37" s="1315"/>
      <c r="I37" s="1315"/>
      <c r="J37" s="1315"/>
      <c r="K37" s="1315"/>
      <c r="L37" s="1315"/>
      <c r="M37" s="1315"/>
      <c r="N37" s="1315"/>
    </row>
    <row r="38" spans="1:14" x14ac:dyDescent="0.25">
      <c r="A38" s="1314"/>
      <c r="B38" s="1314"/>
      <c r="C38" s="1314"/>
      <c r="D38" s="1314"/>
      <c r="E38" s="1314"/>
      <c r="F38" s="1314"/>
      <c r="G38" s="1314"/>
      <c r="H38" s="1314"/>
      <c r="I38" s="1314"/>
      <c r="J38" s="1314"/>
      <c r="K38" s="1314"/>
      <c r="L38" s="1314"/>
      <c r="M38" s="1314"/>
      <c r="N38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</row>
    <row r="8" spans="1:16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</row>
    <row r="9" spans="1:16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</row>
    <row r="12" spans="1:16" x14ac:dyDescent="0.25">
      <c r="B12" s="1315" t="s">
        <v>280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</row>
    <row r="13" spans="1:16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1322" t="s">
        <v>208</v>
      </c>
      <c r="G15" s="1322" t="s">
        <v>209</v>
      </c>
      <c r="H15" s="3" t="s">
        <v>12</v>
      </c>
      <c r="I15" s="1325" t="s">
        <v>13</v>
      </c>
      <c r="J15" s="1322" t="s">
        <v>14</v>
      </c>
      <c r="K15" s="1322" t="s">
        <v>15</v>
      </c>
      <c r="L15" s="1322" t="s">
        <v>16</v>
      </c>
      <c r="M15" s="1322" t="s">
        <v>17</v>
      </c>
      <c r="N15" s="1322" t="s">
        <v>18</v>
      </c>
      <c r="O15" s="1322" t="s">
        <v>19</v>
      </c>
      <c r="P15" s="1323" t="s">
        <v>20</v>
      </c>
    </row>
    <row r="16" spans="1:16" x14ac:dyDescent="0.25">
      <c r="A16" s="1327"/>
      <c r="B16" s="1322"/>
      <c r="C16" s="1322"/>
      <c r="D16" s="1322"/>
      <c r="E16" s="1326"/>
      <c r="F16" s="1322"/>
      <c r="G16" s="1322"/>
      <c r="H16" s="4" t="s">
        <v>21</v>
      </c>
      <c r="I16" s="1325"/>
      <c r="J16" s="1322"/>
      <c r="K16" s="1322"/>
      <c r="L16" s="1322"/>
      <c r="M16" s="1322"/>
      <c r="N16" s="1322"/>
      <c r="O16" s="1322"/>
      <c r="P16" s="132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318" t="s">
        <v>194</v>
      </c>
      <c r="C29" s="1318"/>
      <c r="D29" s="1318"/>
      <c r="E29" s="1318"/>
      <c r="F29" s="1318"/>
      <c r="G29" s="1318"/>
      <c r="H29" s="1316">
        <f t="shared" ref="H29:P29" si="0">SUM(H18:H28)</f>
        <v>355500</v>
      </c>
      <c r="I29" s="1319">
        <f t="shared" si="0"/>
        <v>0</v>
      </c>
      <c r="J29" s="1316">
        <f t="shared" si="0"/>
        <v>355500</v>
      </c>
      <c r="K29" s="1316">
        <f t="shared" si="0"/>
        <v>10202.859999999997</v>
      </c>
      <c r="L29" s="1316">
        <f t="shared" si="0"/>
        <v>7858.66</v>
      </c>
      <c r="M29" s="1316">
        <f t="shared" si="0"/>
        <v>10807.2</v>
      </c>
      <c r="N29" s="1316">
        <f t="shared" si="0"/>
        <v>1495</v>
      </c>
      <c r="O29" s="1316">
        <f t="shared" si="0"/>
        <v>30363.720000000005</v>
      </c>
      <c r="P29" s="1317">
        <f t="shared" si="0"/>
        <v>325136.28000000003</v>
      </c>
    </row>
    <row r="30" spans="1:16" x14ac:dyDescent="0.25">
      <c r="B30" s="1318"/>
      <c r="C30" s="1318"/>
      <c r="D30" s="1318"/>
      <c r="E30" s="1318"/>
      <c r="F30" s="1318"/>
      <c r="G30" s="1318"/>
      <c r="H30" s="1316"/>
      <c r="I30" s="1319"/>
      <c r="J30" s="1316"/>
      <c r="K30" s="1316"/>
      <c r="L30" s="1316"/>
      <c r="M30" s="1316"/>
      <c r="N30" s="1316"/>
      <c r="O30" s="1316"/>
      <c r="P30" s="1317"/>
    </row>
    <row r="33" spans="2:15" x14ac:dyDescent="0.25">
      <c r="B33" s="24" t="s">
        <v>195</v>
      </c>
      <c r="C33" s="24"/>
      <c r="D33" s="5" t="s">
        <v>250</v>
      </c>
      <c r="M33" s="1315" t="s">
        <v>196</v>
      </c>
      <c r="N33" s="1315"/>
      <c r="O33" s="131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314" t="s">
        <v>198</v>
      </c>
      <c r="N36" s="1314"/>
      <c r="O36" s="131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15" t="s">
        <v>253</v>
      </c>
      <c r="N37" s="1315"/>
      <c r="O37" s="1315"/>
    </row>
    <row r="38" spans="2:15" x14ac:dyDescent="0.25">
      <c r="B38" s="25" t="s">
        <v>201</v>
      </c>
      <c r="C38" s="25"/>
      <c r="D38" t="s">
        <v>254</v>
      </c>
      <c r="M38" s="1314" t="s">
        <v>202</v>
      </c>
      <c r="N38" s="1314"/>
      <c r="O38" s="1314"/>
    </row>
    <row r="41" spans="2:15" x14ac:dyDescent="0.25">
      <c r="B41" s="1315"/>
      <c r="C41" s="1315"/>
      <c r="D41" s="1315"/>
      <c r="E41" s="1315"/>
      <c r="F41" s="1315"/>
      <c r="G41" s="1315"/>
      <c r="H41" s="1315"/>
      <c r="I41" s="1315"/>
      <c r="J41" s="1315"/>
      <c r="K41" s="1315"/>
      <c r="L41" s="1315"/>
      <c r="M41" s="1315"/>
      <c r="N41" s="1315"/>
      <c r="O41" s="1315"/>
    </row>
    <row r="44" spans="2:15" x14ac:dyDescent="0.25">
      <c r="B44" s="1314"/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</row>
    <row r="45" spans="2:15" x14ac:dyDescent="0.25">
      <c r="B45" s="1315"/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</row>
    <row r="46" spans="2:15" x14ac:dyDescent="0.25">
      <c r="B46" s="1314"/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  <c r="O46" s="1314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283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5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321" t="s">
        <v>40</v>
      </c>
      <c r="F20" s="1321" t="s">
        <v>41</v>
      </c>
      <c r="G20" s="132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321" t="s">
        <v>44</v>
      </c>
      <c r="F21" s="1321" t="s">
        <v>45</v>
      </c>
      <c r="G21" s="132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321" t="s">
        <v>49</v>
      </c>
      <c r="F22" s="1321" t="s">
        <v>50</v>
      </c>
      <c r="G22" s="132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321" t="s">
        <v>53</v>
      </c>
      <c r="F23" s="1321" t="s">
        <v>54</v>
      </c>
      <c r="G23" s="132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321" t="s">
        <v>56</v>
      </c>
      <c r="F24" s="1321" t="s">
        <v>57</v>
      </c>
      <c r="G24" s="132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321" t="s">
        <v>53</v>
      </c>
      <c r="F25" s="1321" t="s">
        <v>60</v>
      </c>
      <c r="G25" s="132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321" t="s">
        <v>63</v>
      </c>
      <c r="F26" s="1321" t="s">
        <v>64</v>
      </c>
      <c r="G26" s="132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321" t="s">
        <v>67</v>
      </c>
      <c r="F27" s="1321" t="s">
        <v>68</v>
      </c>
      <c r="G27" s="132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321" t="s">
        <v>71</v>
      </c>
      <c r="F28" s="1321" t="s">
        <v>72</v>
      </c>
      <c r="G28" s="132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321" t="s">
        <v>75</v>
      </c>
      <c r="F29" s="1321" t="s">
        <v>76</v>
      </c>
      <c r="G29" s="132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321" t="s">
        <v>78</v>
      </c>
      <c r="F30" s="1321" t="s">
        <v>79</v>
      </c>
      <c r="G30" s="132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321" t="s">
        <v>82</v>
      </c>
      <c r="F31" s="1321" t="s">
        <v>83</v>
      </c>
      <c r="G31" s="132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321" t="s">
        <v>85</v>
      </c>
      <c r="F32" s="1321" t="s">
        <v>86</v>
      </c>
      <c r="G32" s="132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321" t="s">
        <v>89</v>
      </c>
      <c r="F33" s="1321" t="s">
        <v>90</v>
      </c>
      <c r="G33" s="132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321" t="s">
        <v>92</v>
      </c>
      <c r="F34" s="1321" t="s">
        <v>93</v>
      </c>
      <c r="G34" s="132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321" t="s">
        <v>71</v>
      </c>
      <c r="F35" s="1321" t="s">
        <v>95</v>
      </c>
      <c r="G35" s="132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321" t="s">
        <v>97</v>
      </c>
      <c r="F36" s="1321" t="s">
        <v>98</v>
      </c>
      <c r="G36" s="132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321" t="s">
        <v>92</v>
      </c>
      <c r="F37" s="1321" t="s">
        <v>100</v>
      </c>
      <c r="G37" s="132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321" t="s">
        <v>102</v>
      </c>
      <c r="F38" s="1321" t="s">
        <v>103</v>
      </c>
      <c r="G38" s="132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321" t="s">
        <v>105</v>
      </c>
      <c r="F39" s="1321" t="s">
        <v>106</v>
      </c>
      <c r="G39" s="132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321" t="s">
        <v>105</v>
      </c>
      <c r="F40" s="1321" t="s">
        <v>108</v>
      </c>
      <c r="G40" s="132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321" t="s">
        <v>105</v>
      </c>
      <c r="F41" s="1321" t="s">
        <v>110</v>
      </c>
      <c r="G41" s="132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321" t="s">
        <v>78</v>
      </c>
      <c r="F42" s="1321" t="s">
        <v>115</v>
      </c>
      <c r="G42" s="132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321" t="s">
        <v>117</v>
      </c>
      <c r="F43" s="1321" t="s">
        <v>118</v>
      </c>
      <c r="G43" s="132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321" t="s">
        <v>120</v>
      </c>
      <c r="F44" s="1321" t="s">
        <v>121</v>
      </c>
      <c r="G44" s="132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321" t="s">
        <v>49</v>
      </c>
      <c r="F45" s="1321" t="s">
        <v>123</v>
      </c>
      <c r="G45" s="132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321" t="s">
        <v>125</v>
      </c>
      <c r="F46" s="1321" t="s">
        <v>126</v>
      </c>
      <c r="G46" s="132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321" t="s">
        <v>105</v>
      </c>
      <c r="F47" s="1321" t="s">
        <v>128</v>
      </c>
      <c r="G47" s="132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321" t="s">
        <v>102</v>
      </c>
      <c r="F48" s="1321" t="s">
        <v>130</v>
      </c>
      <c r="G48" s="132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321" t="s">
        <v>132</v>
      </c>
      <c r="F49" s="1321" t="s">
        <v>133</v>
      </c>
      <c r="G49" s="132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321" t="s">
        <v>117</v>
      </c>
      <c r="F50" s="1321" t="s">
        <v>135</v>
      </c>
      <c r="G50" s="132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321" t="s">
        <v>85</v>
      </c>
      <c r="F51" s="1321" t="s">
        <v>137</v>
      </c>
      <c r="G51" s="132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321" t="s">
        <v>139</v>
      </c>
      <c r="F52" s="1321" t="s">
        <v>140</v>
      </c>
      <c r="G52" s="132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321" t="s">
        <v>148</v>
      </c>
      <c r="F53" s="1321" t="s">
        <v>149</v>
      </c>
      <c r="G53" s="132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321" t="s">
        <v>151</v>
      </c>
      <c r="F54" s="1321" t="s">
        <v>152</v>
      </c>
      <c r="G54" s="132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321" t="s">
        <v>157</v>
      </c>
      <c r="F55" s="1321" t="s">
        <v>158</v>
      </c>
      <c r="G55" s="132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321" t="s">
        <v>160</v>
      </c>
      <c r="F56" s="1321" t="s">
        <v>161</v>
      </c>
      <c r="G56" s="1321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321" t="s">
        <v>163</v>
      </c>
      <c r="F57" s="1321" t="s">
        <v>164</v>
      </c>
      <c r="G57" s="1321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321" t="s">
        <v>92</v>
      </c>
      <c r="F60" s="1321" t="s">
        <v>168</v>
      </c>
      <c r="G60" s="1321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321" t="s">
        <v>105</v>
      </c>
      <c r="F61" s="1321" t="s">
        <v>170</v>
      </c>
      <c r="G61" s="1321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321" t="s">
        <v>40</v>
      </c>
      <c r="F64" s="1321" t="s">
        <v>172</v>
      </c>
      <c r="G64" s="1321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321" t="s">
        <v>92</v>
      </c>
      <c r="F69" s="1321"/>
      <c r="G69" s="1321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321" t="s">
        <v>276</v>
      </c>
      <c r="F74" s="1321"/>
      <c r="G74" s="1321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321" t="s">
        <v>30</v>
      </c>
      <c r="F75" s="1321" t="s">
        <v>31</v>
      </c>
      <c r="G75" s="1321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321" t="s">
        <v>30</v>
      </c>
      <c r="F76" s="1321" t="s">
        <v>31</v>
      </c>
      <c r="G76" s="1321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321" t="s">
        <v>30</v>
      </c>
      <c r="F77" s="1321" t="s">
        <v>31</v>
      </c>
      <c r="G77" s="132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321" t="s">
        <v>92</v>
      </c>
      <c r="F78" s="1321" t="s">
        <v>176</v>
      </c>
      <c r="G78" s="1321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321" t="s">
        <v>178</v>
      </c>
      <c r="F79" s="1321" t="s">
        <v>179</v>
      </c>
      <c r="G79" s="1321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330" t="s">
        <v>92</v>
      </c>
      <c r="F80" s="1330" t="s">
        <v>193</v>
      </c>
      <c r="G80" s="1330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331" t="s">
        <v>288</v>
      </c>
      <c r="D81" s="1331"/>
      <c r="E81" s="1331"/>
      <c r="F81" s="1331"/>
      <c r="G81" s="1331"/>
      <c r="H81" s="1331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315" t="s">
        <v>196</v>
      </c>
      <c r="O84" s="1315"/>
      <c r="P84" s="1315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314" t="s">
        <v>198</v>
      </c>
      <c r="O87" s="1314"/>
      <c r="P87" s="1314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315" t="s">
        <v>253</v>
      </c>
      <c r="O88" s="1315"/>
      <c r="P88" s="1315"/>
    </row>
    <row r="89" spans="3:17" x14ac:dyDescent="0.25">
      <c r="C89" s="25" t="s">
        <v>201</v>
      </c>
      <c r="D89" s="25"/>
      <c r="E89" t="s">
        <v>254</v>
      </c>
      <c r="N89" s="1314" t="s">
        <v>202</v>
      </c>
      <c r="O89" s="1314"/>
      <c r="P89" s="1314"/>
    </row>
    <row r="92" spans="3:17" x14ac:dyDescent="0.25">
      <c r="C92" s="1315"/>
      <c r="D92" s="1315"/>
      <c r="E92" s="1315"/>
      <c r="F92" s="1315"/>
      <c r="G92" s="1315"/>
      <c r="H92" s="1315"/>
      <c r="I92" s="1315"/>
      <c r="J92" s="1315"/>
      <c r="K92" s="1315"/>
      <c r="L92" s="1315"/>
      <c r="M92" s="1315"/>
      <c r="N92" s="1315"/>
      <c r="O92" s="1315"/>
      <c r="P92" s="1315"/>
    </row>
    <row r="95" spans="3:17" x14ac:dyDescent="0.25">
      <c r="C95" s="1314"/>
      <c r="D95" s="1314"/>
      <c r="E95" s="1314"/>
      <c r="F95" s="1314"/>
      <c r="G95" s="1314"/>
      <c r="H95" s="1314"/>
      <c r="I95" s="1314"/>
      <c r="J95" s="1314"/>
      <c r="K95" s="1314"/>
      <c r="L95" s="1314"/>
      <c r="M95" s="1314"/>
      <c r="N95" s="1314"/>
      <c r="O95" s="1314"/>
      <c r="P95" s="1314"/>
    </row>
    <row r="96" spans="3:17" x14ac:dyDescent="0.25">
      <c r="C96" s="1315"/>
      <c r="D96" s="1315"/>
      <c r="E96" s="1315"/>
      <c r="F96" s="1315"/>
      <c r="G96" s="1315"/>
      <c r="H96" s="1315"/>
      <c r="I96" s="1315"/>
      <c r="J96" s="1315"/>
      <c r="K96" s="1315"/>
      <c r="L96" s="1315"/>
      <c r="M96" s="1315"/>
      <c r="N96" s="1315"/>
      <c r="O96" s="1315"/>
      <c r="P96" s="1315"/>
    </row>
    <row r="97" spans="3:16" x14ac:dyDescent="0.25">
      <c r="C97" s="1314"/>
      <c r="D97" s="1314"/>
      <c r="E97" s="1314"/>
      <c r="F97" s="1314"/>
      <c r="G97" s="1314"/>
      <c r="H97" s="1314"/>
      <c r="I97" s="1314"/>
      <c r="J97" s="1314"/>
      <c r="K97" s="1314"/>
      <c r="L97" s="1314"/>
      <c r="M97" s="1314"/>
      <c r="N97" s="1314"/>
      <c r="O97" s="1314"/>
      <c r="P97" s="131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289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5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338" t="s">
        <v>194</v>
      </c>
      <c r="D34" s="1338"/>
      <c r="E34" s="1338"/>
      <c r="F34" s="1338"/>
      <c r="G34" s="1338"/>
      <c r="H34" s="1338"/>
      <c r="I34" s="1337">
        <f t="shared" ref="I34:Q34" si="0">SUM(I18:I33)</f>
        <v>620500</v>
      </c>
      <c r="J34" s="1339">
        <f t="shared" si="0"/>
        <v>0</v>
      </c>
      <c r="K34" s="1337">
        <f t="shared" si="0"/>
        <v>620500</v>
      </c>
      <c r="L34" s="1337">
        <f t="shared" si="0"/>
        <v>17808.36</v>
      </c>
      <c r="M34" s="1337">
        <f t="shared" si="0"/>
        <v>26951.29</v>
      </c>
      <c r="N34" s="1337">
        <f t="shared" si="0"/>
        <v>18863.2</v>
      </c>
      <c r="O34" s="1337">
        <f t="shared" si="0"/>
        <v>1620</v>
      </c>
      <c r="P34" s="1337">
        <f t="shared" si="0"/>
        <v>65242.850000000006</v>
      </c>
      <c r="Q34" s="1340">
        <f t="shared" si="0"/>
        <v>555257.15</v>
      </c>
    </row>
    <row r="35" spans="2:17" x14ac:dyDescent="0.25">
      <c r="C35" s="1338"/>
      <c r="D35" s="1338"/>
      <c r="E35" s="1338"/>
      <c r="F35" s="1338"/>
      <c r="G35" s="1338"/>
      <c r="H35" s="1338"/>
      <c r="I35" s="1337"/>
      <c r="J35" s="1339"/>
      <c r="K35" s="1337"/>
      <c r="L35" s="1337"/>
      <c r="M35" s="1337"/>
      <c r="N35" s="1337"/>
      <c r="O35" s="1337"/>
      <c r="P35" s="1337"/>
      <c r="Q35" s="1340"/>
    </row>
    <row r="38" spans="2:17" x14ac:dyDescent="0.25">
      <c r="C38" s="24" t="s">
        <v>195</v>
      </c>
      <c r="D38" s="24"/>
      <c r="E38" s="5" t="s">
        <v>250</v>
      </c>
      <c r="N38" s="1315" t="s">
        <v>196</v>
      </c>
      <c r="O38" s="1315"/>
      <c r="P38" s="1315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314" t="s">
        <v>198</v>
      </c>
      <c r="O41" s="1314"/>
      <c r="P41" s="1314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315" t="s">
        <v>253</v>
      </c>
      <c r="O42" s="1315"/>
      <c r="P42" s="1315"/>
    </row>
    <row r="43" spans="2:17" x14ac:dyDescent="0.25">
      <c r="C43" s="25" t="s">
        <v>201</v>
      </c>
      <c r="D43" s="25"/>
      <c r="E43" t="s">
        <v>254</v>
      </c>
      <c r="N43" s="1314" t="s">
        <v>202</v>
      </c>
      <c r="O43" s="1314"/>
      <c r="P43" s="1314"/>
    </row>
    <row r="46" spans="2:17" x14ac:dyDescent="0.25">
      <c r="C46" s="1315"/>
      <c r="D46" s="1315"/>
      <c r="E46" s="1315"/>
      <c r="F46" s="1315"/>
      <c r="G46" s="1315"/>
      <c r="H46" s="1315"/>
      <c r="I46" s="1315"/>
      <c r="J46" s="1315"/>
      <c r="K46" s="1315"/>
      <c r="L46" s="1315"/>
      <c r="M46" s="1315"/>
      <c r="N46" s="1315"/>
      <c r="O46" s="1315"/>
      <c r="P46" s="1315"/>
    </row>
    <row r="49" spans="3:16" x14ac:dyDescent="0.25">
      <c r="C49" s="1314"/>
      <c r="D49" s="1314"/>
      <c r="E49" s="1314"/>
      <c r="F49" s="1314"/>
      <c r="G49" s="1314"/>
      <c r="H49" s="1314"/>
      <c r="I49" s="1314"/>
      <c r="J49" s="1314"/>
      <c r="K49" s="1314"/>
      <c r="L49" s="1314"/>
      <c r="M49" s="1314"/>
      <c r="N49" s="1314"/>
      <c r="O49" s="1314"/>
      <c r="P49" s="1314"/>
    </row>
    <row r="50" spans="3:16" x14ac:dyDescent="0.25">
      <c r="C50" s="1315"/>
      <c r="D50" s="1315"/>
      <c r="E50" s="1315"/>
      <c r="F50" s="1315"/>
      <c r="G50" s="1315"/>
      <c r="H50" s="1315"/>
      <c r="I50" s="1315"/>
      <c r="J50" s="1315"/>
      <c r="K50" s="1315"/>
      <c r="L50" s="1315"/>
      <c r="M50" s="1315"/>
      <c r="N50" s="1315"/>
      <c r="O50" s="1315"/>
      <c r="P50" s="1315"/>
    </row>
    <row r="51" spans="3:16" x14ac:dyDescent="0.25">
      <c r="C51" s="1314"/>
      <c r="D51" s="1314"/>
      <c r="E51" s="1314"/>
      <c r="F51" s="1314"/>
      <c r="G51" s="1314"/>
      <c r="H51" s="1314"/>
      <c r="I51" s="1314"/>
      <c r="J51" s="1314"/>
      <c r="K51" s="1314"/>
      <c r="L51" s="1314"/>
      <c r="M51" s="1314"/>
      <c r="N51" s="1314"/>
      <c r="O51" s="1314"/>
      <c r="P51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302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318" t="s">
        <v>194</v>
      </c>
      <c r="C22" s="1318"/>
      <c r="D22" s="1318"/>
      <c r="E22" s="1318"/>
      <c r="F22" s="1316">
        <v>55000</v>
      </c>
      <c r="G22" s="1319">
        <v>0</v>
      </c>
      <c r="H22" s="1316">
        <v>55000</v>
      </c>
      <c r="I22" s="1319">
        <v>0</v>
      </c>
      <c r="J22" s="1319">
        <v>0</v>
      </c>
      <c r="K22" s="1319">
        <v>0</v>
      </c>
      <c r="L22" s="1319">
        <v>0</v>
      </c>
      <c r="M22" s="1319">
        <v>0</v>
      </c>
      <c r="N22" s="1317">
        <v>55000</v>
      </c>
    </row>
    <row r="23" spans="1:14" x14ac:dyDescent="0.25">
      <c r="B23" s="1318"/>
      <c r="C23" s="1318"/>
      <c r="D23" s="1318"/>
      <c r="E23" s="1318"/>
      <c r="F23" s="1316"/>
      <c r="G23" s="1319"/>
      <c r="H23" s="1316"/>
      <c r="I23" s="1319"/>
      <c r="J23" s="1319"/>
      <c r="K23" s="1319"/>
      <c r="L23" s="1319"/>
      <c r="M23" s="1319"/>
      <c r="N23" s="1317"/>
    </row>
    <row r="26" spans="1:14" x14ac:dyDescent="0.25">
      <c r="A26" s="24" t="s">
        <v>257</v>
      </c>
      <c r="B26" s="24"/>
      <c r="C26" s="5" t="s">
        <v>258</v>
      </c>
      <c r="L26" s="1315" t="s">
        <v>196</v>
      </c>
      <c r="M26" s="1315"/>
      <c r="N26" s="131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314" t="s">
        <v>198</v>
      </c>
      <c r="M29" s="1314"/>
      <c r="N29" s="131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15" t="s">
        <v>253</v>
      </c>
      <c r="M30" s="1315"/>
      <c r="N30" s="1315"/>
    </row>
    <row r="31" spans="1:14" x14ac:dyDescent="0.25">
      <c r="A31" s="25" t="s">
        <v>263</v>
      </c>
      <c r="B31" s="25"/>
      <c r="C31" t="s">
        <v>264</v>
      </c>
      <c r="L31" s="1314" t="s">
        <v>202</v>
      </c>
      <c r="M31" s="1314"/>
      <c r="N31" s="1314"/>
    </row>
    <row r="36" spans="1:14" x14ac:dyDescent="0.25">
      <c r="A36" s="1314"/>
      <c r="B36" s="1314"/>
      <c r="C36" s="1314"/>
      <c r="D36" s="1314"/>
      <c r="E36" s="1314"/>
      <c r="F36" s="1314"/>
      <c r="G36" s="1314"/>
      <c r="H36" s="1314"/>
      <c r="I36" s="1314"/>
      <c r="J36" s="1314"/>
      <c r="K36" s="1314"/>
      <c r="L36" s="1314"/>
      <c r="M36" s="1314"/>
      <c r="N36" s="1314"/>
    </row>
    <row r="37" spans="1:14" x14ac:dyDescent="0.25">
      <c r="A37" s="1315"/>
      <c r="B37" s="1315"/>
      <c r="C37" s="1315"/>
      <c r="D37" s="1315"/>
      <c r="E37" s="1315"/>
      <c r="F37" s="1315"/>
      <c r="G37" s="1315"/>
      <c r="H37" s="1315"/>
      <c r="I37" s="1315"/>
      <c r="J37" s="1315"/>
      <c r="K37" s="1315"/>
      <c r="L37" s="1315"/>
      <c r="M37" s="1315"/>
      <c r="N37" s="1315"/>
    </row>
    <row r="38" spans="1:14" x14ac:dyDescent="0.25">
      <c r="A38" s="1314"/>
      <c r="B38" s="1314"/>
      <c r="C38" s="1314"/>
      <c r="D38" s="1314"/>
      <c r="E38" s="1314"/>
      <c r="F38" s="1314"/>
      <c r="G38" s="1314"/>
      <c r="H38" s="1314"/>
      <c r="I38" s="1314"/>
      <c r="J38" s="1314"/>
      <c r="K38" s="1314"/>
      <c r="L38" s="1314"/>
      <c r="M38" s="1314"/>
      <c r="N38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303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5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21" t="s">
        <v>40</v>
      </c>
      <c r="F20" s="1321" t="s">
        <v>41</v>
      </c>
      <c r="G20" s="132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21" t="s">
        <v>44</v>
      </c>
      <c r="F21" s="1321" t="s">
        <v>45</v>
      </c>
      <c r="G21" s="132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21" t="s">
        <v>49</v>
      </c>
      <c r="F22" s="1321" t="s">
        <v>50</v>
      </c>
      <c r="G22" s="132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21" t="s">
        <v>53</v>
      </c>
      <c r="F23" s="1321" t="s">
        <v>54</v>
      </c>
      <c r="G23" s="132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21" t="s">
        <v>56</v>
      </c>
      <c r="F24" s="1321" t="s">
        <v>57</v>
      </c>
      <c r="G24" s="132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21" t="s">
        <v>53</v>
      </c>
      <c r="F25" s="1321" t="s">
        <v>60</v>
      </c>
      <c r="G25" s="132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21" t="s">
        <v>63</v>
      </c>
      <c r="F26" s="1321" t="s">
        <v>64</v>
      </c>
      <c r="G26" s="132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21" t="s">
        <v>67</v>
      </c>
      <c r="F27" s="1321" t="s">
        <v>68</v>
      </c>
      <c r="G27" s="132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21" t="s">
        <v>71</v>
      </c>
      <c r="F28" s="1321" t="s">
        <v>72</v>
      </c>
      <c r="G28" s="132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21" t="s">
        <v>75</v>
      </c>
      <c r="F29" s="1321" t="s">
        <v>76</v>
      </c>
      <c r="G29" s="132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21" t="s">
        <v>78</v>
      </c>
      <c r="F30" s="1321" t="s">
        <v>79</v>
      </c>
      <c r="G30" s="132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21" t="s">
        <v>82</v>
      </c>
      <c r="F31" s="1321" t="s">
        <v>83</v>
      </c>
      <c r="G31" s="132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21" t="s">
        <v>85</v>
      </c>
      <c r="F32" s="1321" t="s">
        <v>86</v>
      </c>
      <c r="G32" s="132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21" t="s">
        <v>89</v>
      </c>
      <c r="F33" s="1321" t="s">
        <v>90</v>
      </c>
      <c r="G33" s="132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21" t="s">
        <v>92</v>
      </c>
      <c r="F34" s="1321" t="s">
        <v>93</v>
      </c>
      <c r="G34" s="132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21" t="s">
        <v>71</v>
      </c>
      <c r="F35" s="1321" t="s">
        <v>95</v>
      </c>
      <c r="G35" s="132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21" t="s">
        <v>97</v>
      </c>
      <c r="F36" s="1321" t="s">
        <v>98</v>
      </c>
      <c r="G36" s="132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21" t="s">
        <v>92</v>
      </c>
      <c r="F37" s="1321" t="s">
        <v>100</v>
      </c>
      <c r="G37" s="132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21" t="s">
        <v>102</v>
      </c>
      <c r="F38" s="1321" t="s">
        <v>103</v>
      </c>
      <c r="G38" s="132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21" t="s">
        <v>105</v>
      </c>
      <c r="F39" s="1321" t="s">
        <v>106</v>
      </c>
      <c r="G39" s="132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21" t="s">
        <v>105</v>
      </c>
      <c r="F40" s="1321" t="s">
        <v>108</v>
      </c>
      <c r="G40" s="132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21" t="s">
        <v>105</v>
      </c>
      <c r="F41" s="1321" t="s">
        <v>110</v>
      </c>
      <c r="G41" s="132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21" t="s">
        <v>78</v>
      </c>
      <c r="F42" s="1321" t="s">
        <v>115</v>
      </c>
      <c r="G42" s="132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21" t="s">
        <v>117</v>
      </c>
      <c r="F43" s="1321" t="s">
        <v>118</v>
      </c>
      <c r="G43" s="132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21" t="s">
        <v>120</v>
      </c>
      <c r="F44" s="1321" t="s">
        <v>121</v>
      </c>
      <c r="G44" s="132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21" t="s">
        <v>49</v>
      </c>
      <c r="F45" s="1321" t="s">
        <v>123</v>
      </c>
      <c r="G45" s="132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21" t="s">
        <v>125</v>
      </c>
      <c r="F46" s="1321" t="s">
        <v>126</v>
      </c>
      <c r="G46" s="132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21" t="s">
        <v>105</v>
      </c>
      <c r="F47" s="1321" t="s">
        <v>128</v>
      </c>
      <c r="G47" s="132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21" t="s">
        <v>102</v>
      </c>
      <c r="F48" s="1321" t="s">
        <v>130</v>
      </c>
      <c r="G48" s="132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21" t="s">
        <v>132</v>
      </c>
      <c r="F49" s="1321" t="s">
        <v>133</v>
      </c>
      <c r="G49" s="132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21" t="s">
        <v>117</v>
      </c>
      <c r="F50" s="1321" t="s">
        <v>135</v>
      </c>
      <c r="G50" s="132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21" t="s">
        <v>85</v>
      </c>
      <c r="F51" s="1321" t="s">
        <v>137</v>
      </c>
      <c r="G51" s="132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21" t="s">
        <v>139</v>
      </c>
      <c r="F52" s="1321" t="s">
        <v>140</v>
      </c>
      <c r="G52" s="132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21" t="s">
        <v>148</v>
      </c>
      <c r="F53" s="1321" t="s">
        <v>149</v>
      </c>
      <c r="G53" s="132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21" t="s">
        <v>151</v>
      </c>
      <c r="F54" s="1321" t="s">
        <v>152</v>
      </c>
      <c r="G54" s="132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21" t="s">
        <v>157</v>
      </c>
      <c r="F55" s="1321" t="s">
        <v>158</v>
      </c>
      <c r="G55" s="132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21" t="s">
        <v>160</v>
      </c>
      <c r="F57" s="1321" t="s">
        <v>161</v>
      </c>
      <c r="G57" s="132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21" t="s">
        <v>163</v>
      </c>
      <c r="F58" s="1321" t="s">
        <v>164</v>
      </c>
      <c r="G58" s="1321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21" t="s">
        <v>92</v>
      </c>
      <c r="F61" s="1321" t="s">
        <v>168</v>
      </c>
      <c r="G61" s="1321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21" t="s">
        <v>105</v>
      </c>
      <c r="F62" s="1321" t="s">
        <v>170</v>
      </c>
      <c r="G62" s="1321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21" t="s">
        <v>40</v>
      </c>
      <c r="F66" s="1321" t="s">
        <v>172</v>
      </c>
      <c r="G66" s="132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21" t="s">
        <v>92</v>
      </c>
      <c r="F71" s="1321"/>
      <c r="G71" s="1321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21" t="s">
        <v>276</v>
      </c>
      <c r="F76" s="1321"/>
      <c r="G76" s="132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21" t="s">
        <v>30</v>
      </c>
      <c r="F77" s="1321" t="s">
        <v>31</v>
      </c>
      <c r="G77" s="132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21" t="s">
        <v>30</v>
      </c>
      <c r="F78" s="1321" t="s">
        <v>31</v>
      </c>
      <c r="G78" s="132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21" t="s">
        <v>92</v>
      </c>
      <c r="F86" s="1321" t="s">
        <v>176</v>
      </c>
      <c r="G86" s="132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21" t="s">
        <v>178</v>
      </c>
      <c r="F87" s="1321" t="s">
        <v>179</v>
      </c>
      <c r="G87" s="132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330" t="s">
        <v>92</v>
      </c>
      <c r="F88" s="1330" t="s">
        <v>193</v>
      </c>
      <c r="G88" s="133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331" t="s">
        <v>288</v>
      </c>
      <c r="D116" s="1331"/>
      <c r="E116" s="1331"/>
      <c r="F116" s="1331"/>
      <c r="G116" s="1331"/>
      <c r="H116" s="133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15" t="s">
        <v>196</v>
      </c>
      <c r="O119" s="1315"/>
      <c r="P119" s="131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314" t="s">
        <v>198</v>
      </c>
      <c r="O122" s="1314"/>
      <c r="P122" s="131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15" t="s">
        <v>253</v>
      </c>
      <c r="O123" s="1315"/>
      <c r="P123" s="1315"/>
    </row>
    <row r="124" spans="2:17" x14ac:dyDescent="0.25">
      <c r="C124" s="25" t="s">
        <v>201</v>
      </c>
      <c r="D124" s="25"/>
      <c r="E124" t="s">
        <v>254</v>
      </c>
      <c r="N124" s="1314" t="s">
        <v>202</v>
      </c>
      <c r="O124" s="1314"/>
      <c r="P124" s="1314"/>
    </row>
    <row r="127" spans="2:17" x14ac:dyDescent="0.25">
      <c r="C127" s="1315"/>
      <c r="D127" s="1315"/>
      <c r="E127" s="1315"/>
      <c r="F127" s="1315"/>
      <c r="G127" s="1315"/>
      <c r="H127" s="1315"/>
      <c r="I127" s="1315"/>
      <c r="J127" s="1315"/>
      <c r="K127" s="1315"/>
      <c r="L127" s="1315"/>
      <c r="M127" s="1315"/>
      <c r="N127" s="1315"/>
      <c r="O127" s="1315"/>
      <c r="P127" s="1315"/>
    </row>
    <row r="130" spans="3:16" x14ac:dyDescent="0.25">
      <c r="C130" s="1314"/>
      <c r="D130" s="1314"/>
      <c r="E130" s="1314"/>
      <c r="F130" s="1314"/>
      <c r="G130" s="1314"/>
      <c r="H130" s="1314"/>
      <c r="I130" s="1314"/>
      <c r="J130" s="1314"/>
      <c r="K130" s="1314"/>
      <c r="L130" s="1314"/>
      <c r="M130" s="1314"/>
      <c r="N130" s="1314"/>
      <c r="O130" s="1314"/>
      <c r="P130" s="1314"/>
    </row>
    <row r="131" spans="3:16" x14ac:dyDescent="0.25">
      <c r="C131" s="1315"/>
      <c r="D131" s="1315"/>
      <c r="E131" s="1315"/>
      <c r="F131" s="1315"/>
      <c r="G131" s="1315"/>
      <c r="H131" s="1315"/>
      <c r="I131" s="1315"/>
      <c r="J131" s="1315"/>
      <c r="K131" s="1315"/>
      <c r="L131" s="1315"/>
      <c r="M131" s="1315"/>
      <c r="N131" s="1315"/>
      <c r="O131" s="1315"/>
      <c r="P131" s="1315"/>
    </row>
    <row r="132" spans="3:16" x14ac:dyDescent="0.25">
      <c r="C132" s="1314"/>
      <c r="D132" s="1314"/>
      <c r="E132" s="1314"/>
      <c r="F132" s="1314"/>
      <c r="G132" s="1314"/>
      <c r="H132" s="1314"/>
      <c r="I132" s="1314"/>
      <c r="J132" s="1314"/>
      <c r="K132" s="1314"/>
      <c r="L132" s="1314"/>
      <c r="M132" s="1314"/>
      <c r="N132" s="1314"/>
      <c r="O132" s="1314"/>
      <c r="P132" s="131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352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5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338" t="s">
        <v>194</v>
      </c>
      <c r="D49" s="1338"/>
      <c r="E49" s="1338"/>
      <c r="F49" s="1338"/>
      <c r="G49" s="1338"/>
      <c r="H49" s="1338"/>
      <c r="I49" s="1337">
        <f t="shared" ref="I49:O49" si="0">SUM(I18:I48)</f>
        <v>1162000</v>
      </c>
      <c r="J49" s="1339">
        <f t="shared" si="0"/>
        <v>0</v>
      </c>
      <c r="K49" s="1337">
        <f t="shared" si="0"/>
        <v>1162000</v>
      </c>
      <c r="L49" s="1337">
        <f t="shared" si="0"/>
        <v>33349.410000000003</v>
      </c>
      <c r="M49" s="1337">
        <f t="shared" si="0"/>
        <v>35738.051824000009</v>
      </c>
      <c r="N49" s="1337">
        <f t="shared" si="0"/>
        <v>35324.800000000003</v>
      </c>
      <c r="O49" s="1337">
        <f t="shared" si="0"/>
        <v>2065.12</v>
      </c>
      <c r="P49" s="1337">
        <v>106477.38</v>
      </c>
      <c r="Q49" s="1340">
        <f>SUM(Q18:Q48)</f>
        <v>1055522.6199999996</v>
      </c>
    </row>
    <row r="50" spans="3:17" x14ac:dyDescent="0.25">
      <c r="C50" s="1338"/>
      <c r="D50" s="1338"/>
      <c r="E50" s="1338"/>
      <c r="F50" s="1338"/>
      <c r="G50" s="1338"/>
      <c r="H50" s="1338"/>
      <c r="I50" s="1337"/>
      <c r="J50" s="1339"/>
      <c r="K50" s="1337"/>
      <c r="L50" s="1337"/>
      <c r="M50" s="1337"/>
      <c r="N50" s="1337"/>
      <c r="O50" s="1337"/>
      <c r="P50" s="1337"/>
      <c r="Q50" s="1340"/>
    </row>
    <row r="53" spans="3:17" x14ac:dyDescent="0.25">
      <c r="C53" s="24" t="s">
        <v>195</v>
      </c>
      <c r="D53" s="24"/>
      <c r="E53" s="5" t="s">
        <v>250</v>
      </c>
      <c r="N53" s="1315" t="s">
        <v>196</v>
      </c>
      <c r="O53" s="1315"/>
      <c r="P53" s="1315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314" t="s">
        <v>198</v>
      </c>
      <c r="O56" s="1314"/>
      <c r="P56" s="1314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315" t="s">
        <v>253</v>
      </c>
      <c r="O57" s="1315"/>
      <c r="P57" s="1315"/>
    </row>
    <row r="58" spans="3:17" x14ac:dyDescent="0.25">
      <c r="C58" s="25" t="s">
        <v>201</v>
      </c>
      <c r="D58" s="25"/>
      <c r="E58" t="s">
        <v>254</v>
      </c>
      <c r="N58" s="1314" t="s">
        <v>202</v>
      </c>
      <c r="O58" s="1314"/>
      <c r="P58" s="1314"/>
    </row>
    <row r="61" spans="3:17" x14ac:dyDescent="0.25">
      <c r="C61" s="1315"/>
      <c r="D61" s="1315"/>
      <c r="E61" s="1315"/>
      <c r="F61" s="1315"/>
      <c r="G61" s="1315"/>
      <c r="H61" s="1315"/>
      <c r="I61" s="1315"/>
      <c r="J61" s="1315"/>
      <c r="K61" s="1315"/>
      <c r="L61" s="1315"/>
      <c r="M61" s="1315"/>
      <c r="N61" s="1315"/>
      <c r="O61" s="1315"/>
      <c r="P61" s="1315"/>
    </row>
    <row r="64" spans="3:17" x14ac:dyDescent="0.25">
      <c r="C64" s="1314"/>
      <c r="D64" s="1314"/>
      <c r="E64" s="1314"/>
      <c r="F64" s="1314"/>
      <c r="G64" s="1314"/>
      <c r="H64" s="1314"/>
      <c r="I64" s="1314"/>
      <c r="J64" s="1314"/>
      <c r="K64" s="1314"/>
      <c r="L64" s="1314"/>
      <c r="M64" s="1314"/>
      <c r="N64" s="1314"/>
      <c r="O64" s="1314"/>
      <c r="P64" s="1314"/>
    </row>
    <row r="65" spans="3:16" x14ac:dyDescent="0.25">
      <c r="C65" s="1315"/>
      <c r="D65" s="1315"/>
      <c r="E65" s="1315"/>
      <c r="F65" s="1315"/>
      <c r="G65" s="1315"/>
      <c r="H65" s="1315"/>
      <c r="I65" s="1315"/>
      <c r="J65" s="1315"/>
      <c r="K65" s="1315"/>
      <c r="L65" s="1315"/>
      <c r="M65" s="1315"/>
      <c r="N65" s="1315"/>
      <c r="O65" s="1315"/>
      <c r="P65" s="1315"/>
    </row>
    <row r="66" spans="3:16" x14ac:dyDescent="0.25">
      <c r="C66" s="1314"/>
      <c r="D66" s="1314"/>
      <c r="E66" s="1314"/>
      <c r="F66" s="1314"/>
      <c r="G66" s="1314"/>
      <c r="H66" s="1314"/>
      <c r="I66" s="1314"/>
      <c r="J66" s="1314"/>
      <c r="K66" s="1314"/>
      <c r="L66" s="1314"/>
      <c r="M66" s="1314"/>
      <c r="N66" s="1314"/>
      <c r="O66" s="1314"/>
      <c r="P66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393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318" t="s">
        <v>194</v>
      </c>
      <c r="C30" s="1318"/>
      <c r="D30" s="1318"/>
      <c r="E30" s="1318"/>
      <c r="F30" s="1341">
        <v>122000</v>
      </c>
      <c r="G30" s="1319">
        <v>0</v>
      </c>
      <c r="H30" s="1341">
        <v>122000</v>
      </c>
      <c r="I30" s="1319">
        <v>0</v>
      </c>
      <c r="J30" s="1319">
        <v>0</v>
      </c>
      <c r="K30" s="1319">
        <v>0</v>
      </c>
      <c r="L30" s="1319">
        <v>0</v>
      </c>
      <c r="M30" s="1342">
        <v>0</v>
      </c>
      <c r="N30" s="1341">
        <v>122000</v>
      </c>
    </row>
    <row r="31" spans="1:14" x14ac:dyDescent="0.25">
      <c r="B31" s="1318"/>
      <c r="C31" s="1318"/>
      <c r="D31" s="1318"/>
      <c r="E31" s="1318"/>
      <c r="F31" s="1341"/>
      <c r="G31" s="1319"/>
      <c r="H31" s="1341"/>
      <c r="I31" s="1319"/>
      <c r="J31" s="1319"/>
      <c r="K31" s="1319"/>
      <c r="L31" s="1319"/>
      <c r="M31" s="1342"/>
      <c r="N31" s="1341"/>
    </row>
    <row r="34" spans="1:14" x14ac:dyDescent="0.25">
      <c r="A34" s="24" t="s">
        <v>257</v>
      </c>
      <c r="B34" s="24"/>
      <c r="C34" s="5" t="s">
        <v>258</v>
      </c>
      <c r="L34" s="1315" t="s">
        <v>196</v>
      </c>
      <c r="M34" s="1315"/>
      <c r="N34" s="1315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314" t="s">
        <v>198</v>
      </c>
      <c r="M37" s="1314"/>
      <c r="N37" s="1314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315" t="s">
        <v>253</v>
      </c>
      <c r="M38" s="1315"/>
      <c r="N38" s="1315"/>
    </row>
    <row r="39" spans="1:14" x14ac:dyDescent="0.25">
      <c r="A39" s="25" t="s">
        <v>263</v>
      </c>
      <c r="B39" s="25"/>
      <c r="C39" t="s">
        <v>264</v>
      </c>
      <c r="L39" s="1314" t="s">
        <v>202</v>
      </c>
      <c r="M39" s="1314"/>
      <c r="N39" s="1314"/>
    </row>
    <row r="44" spans="1:14" x14ac:dyDescent="0.25">
      <c r="A44" s="1314"/>
      <c r="B44" s="1314"/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</row>
    <row r="45" spans="1:14" x14ac:dyDescent="0.25">
      <c r="A45" s="1315"/>
      <c r="B45" s="1315"/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</row>
    <row r="46" spans="1:14" x14ac:dyDescent="0.25">
      <c r="A46" s="1314"/>
      <c r="B46" s="1314"/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403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21" t="s">
        <v>40</v>
      </c>
      <c r="F20" s="1321" t="s">
        <v>41</v>
      </c>
      <c r="G20" s="132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21" t="s">
        <v>44</v>
      </c>
      <c r="F21" s="1321" t="s">
        <v>45</v>
      </c>
      <c r="G21" s="132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21" t="s">
        <v>49</v>
      </c>
      <c r="F22" s="1321" t="s">
        <v>50</v>
      </c>
      <c r="G22" s="132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21" t="s">
        <v>53</v>
      </c>
      <c r="F23" s="1321" t="s">
        <v>54</v>
      </c>
      <c r="G23" s="132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21" t="s">
        <v>56</v>
      </c>
      <c r="F24" s="1321" t="s">
        <v>57</v>
      </c>
      <c r="G24" s="132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21" t="s">
        <v>53</v>
      </c>
      <c r="F25" s="1321" t="s">
        <v>60</v>
      </c>
      <c r="G25" s="132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21" t="s">
        <v>63</v>
      </c>
      <c r="F26" s="1321" t="s">
        <v>64</v>
      </c>
      <c r="G26" s="132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21" t="s">
        <v>67</v>
      </c>
      <c r="F27" s="1321" t="s">
        <v>68</v>
      </c>
      <c r="G27" s="132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21" t="s">
        <v>71</v>
      </c>
      <c r="F28" s="1321" t="s">
        <v>72</v>
      </c>
      <c r="G28" s="132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21" t="s">
        <v>75</v>
      </c>
      <c r="F29" s="1321" t="s">
        <v>76</v>
      </c>
      <c r="G29" s="132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21" t="s">
        <v>78</v>
      </c>
      <c r="F30" s="1321" t="s">
        <v>79</v>
      </c>
      <c r="G30" s="132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21" t="s">
        <v>82</v>
      </c>
      <c r="F31" s="1321" t="s">
        <v>83</v>
      </c>
      <c r="G31" s="132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21" t="s">
        <v>85</v>
      </c>
      <c r="F32" s="1321" t="s">
        <v>86</v>
      </c>
      <c r="G32" s="132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21" t="s">
        <v>89</v>
      </c>
      <c r="F33" s="1321" t="s">
        <v>90</v>
      </c>
      <c r="G33" s="132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21" t="s">
        <v>92</v>
      </c>
      <c r="F34" s="1321" t="s">
        <v>93</v>
      </c>
      <c r="G34" s="132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21" t="s">
        <v>71</v>
      </c>
      <c r="F35" s="1321" t="s">
        <v>95</v>
      </c>
      <c r="G35" s="132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21" t="s">
        <v>97</v>
      </c>
      <c r="F36" s="1321" t="s">
        <v>98</v>
      </c>
      <c r="G36" s="132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21" t="s">
        <v>92</v>
      </c>
      <c r="F37" s="1321" t="s">
        <v>100</v>
      </c>
      <c r="G37" s="132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21" t="s">
        <v>102</v>
      </c>
      <c r="F38" s="1321" t="s">
        <v>103</v>
      </c>
      <c r="G38" s="132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21" t="s">
        <v>105</v>
      </c>
      <c r="F39" s="1321" t="s">
        <v>106</v>
      </c>
      <c r="G39" s="132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21" t="s">
        <v>105</v>
      </c>
      <c r="F40" s="1321" t="s">
        <v>108</v>
      </c>
      <c r="G40" s="132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21" t="s">
        <v>105</v>
      </c>
      <c r="F41" s="1321" t="s">
        <v>110</v>
      </c>
      <c r="G41" s="132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21" t="s">
        <v>78</v>
      </c>
      <c r="F42" s="1321" t="s">
        <v>115</v>
      </c>
      <c r="G42" s="132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21" t="s">
        <v>117</v>
      </c>
      <c r="F43" s="1321" t="s">
        <v>118</v>
      </c>
      <c r="G43" s="132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21" t="s">
        <v>120</v>
      </c>
      <c r="F44" s="1321" t="s">
        <v>121</v>
      </c>
      <c r="G44" s="132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21" t="s">
        <v>49</v>
      </c>
      <c r="F45" s="1321" t="s">
        <v>123</v>
      </c>
      <c r="G45" s="132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21" t="s">
        <v>125</v>
      </c>
      <c r="F46" s="1321" t="s">
        <v>126</v>
      </c>
      <c r="G46" s="132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21" t="s">
        <v>105</v>
      </c>
      <c r="F47" s="1321" t="s">
        <v>128</v>
      </c>
      <c r="G47" s="132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21" t="s">
        <v>102</v>
      </c>
      <c r="F48" s="1321" t="s">
        <v>130</v>
      </c>
      <c r="G48" s="132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21" t="s">
        <v>132</v>
      </c>
      <c r="F49" s="1321" t="s">
        <v>133</v>
      </c>
      <c r="G49" s="132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21" t="s">
        <v>117</v>
      </c>
      <c r="F50" s="1321" t="s">
        <v>135</v>
      </c>
      <c r="G50" s="132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21" t="s">
        <v>85</v>
      </c>
      <c r="F51" s="1321" t="s">
        <v>137</v>
      </c>
      <c r="G51" s="132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21" t="s">
        <v>139</v>
      </c>
      <c r="F52" s="1321" t="s">
        <v>140</v>
      </c>
      <c r="G52" s="132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21" t="s">
        <v>148</v>
      </c>
      <c r="F53" s="1321" t="s">
        <v>149</v>
      </c>
      <c r="G53" s="132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21" t="s">
        <v>151</v>
      </c>
      <c r="F54" s="1321" t="s">
        <v>152</v>
      </c>
      <c r="G54" s="132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21" t="s">
        <v>157</v>
      </c>
      <c r="F55" s="1321" t="s">
        <v>158</v>
      </c>
      <c r="G55" s="132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21" t="s">
        <v>160</v>
      </c>
      <c r="F57" s="1321" t="s">
        <v>161</v>
      </c>
      <c r="G57" s="132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21" t="s">
        <v>163</v>
      </c>
      <c r="F58" s="1321" t="s">
        <v>164</v>
      </c>
      <c r="G58" s="1321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21" t="s">
        <v>92</v>
      </c>
      <c r="F61" s="1321" t="s">
        <v>168</v>
      </c>
      <c r="G61" s="1321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21" t="s">
        <v>105</v>
      </c>
      <c r="F62" s="1321" t="s">
        <v>170</v>
      </c>
      <c r="G62" s="1321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21" t="s">
        <v>40</v>
      </c>
      <c r="F66" s="1321" t="s">
        <v>172</v>
      </c>
      <c r="G66" s="132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21" t="s">
        <v>92</v>
      </c>
      <c r="F71" s="1321"/>
      <c r="G71" s="1321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21" t="s">
        <v>276</v>
      </c>
      <c r="F76" s="1321"/>
      <c r="G76" s="132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21" t="s">
        <v>30</v>
      </c>
      <c r="F77" s="1321" t="s">
        <v>31</v>
      </c>
      <c r="G77" s="132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21" t="s">
        <v>30</v>
      </c>
      <c r="F78" s="1321" t="s">
        <v>31</v>
      </c>
      <c r="G78" s="132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21" t="s">
        <v>92</v>
      </c>
      <c r="F86" s="1321" t="s">
        <v>176</v>
      </c>
      <c r="G86" s="132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21" t="s">
        <v>178</v>
      </c>
      <c r="F87" s="1321" t="s">
        <v>179</v>
      </c>
      <c r="G87" s="132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330" t="s">
        <v>92</v>
      </c>
      <c r="F88" s="1330" t="s">
        <v>193</v>
      </c>
      <c r="G88" s="133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331" t="s">
        <v>288</v>
      </c>
      <c r="D116" s="1331"/>
      <c r="E116" s="1331"/>
      <c r="F116" s="1331"/>
      <c r="G116" s="1331"/>
      <c r="H116" s="133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15" t="s">
        <v>196</v>
      </c>
      <c r="O119" s="1315"/>
      <c r="P119" s="131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314" t="s">
        <v>198</v>
      </c>
      <c r="O122" s="1314"/>
      <c r="P122" s="131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15" t="s">
        <v>253</v>
      </c>
      <c r="O123" s="1315"/>
      <c r="P123" s="1315"/>
    </row>
    <row r="124" spans="2:17" x14ac:dyDescent="0.25">
      <c r="C124" s="25" t="s">
        <v>201</v>
      </c>
      <c r="D124" s="25"/>
      <c r="E124" t="s">
        <v>254</v>
      </c>
      <c r="N124" s="1314" t="s">
        <v>202</v>
      </c>
      <c r="O124" s="1314"/>
      <c r="P124" s="1314"/>
    </row>
    <row r="127" spans="2:17" x14ac:dyDescent="0.25">
      <c r="C127" s="1315"/>
      <c r="D127" s="1315"/>
      <c r="E127" s="1315"/>
      <c r="F127" s="1315"/>
      <c r="G127" s="1315"/>
      <c r="H127" s="1315"/>
      <c r="I127" s="1315"/>
      <c r="J127" s="1315"/>
      <c r="K127" s="1315"/>
      <c r="L127" s="1315"/>
      <c r="M127" s="1315"/>
      <c r="N127" s="1315"/>
      <c r="O127" s="1315"/>
      <c r="P127" s="1315"/>
    </row>
    <row r="130" spans="3:16" x14ac:dyDescent="0.25">
      <c r="C130" s="1314"/>
      <c r="D130" s="1314"/>
      <c r="E130" s="1314"/>
      <c r="F130" s="1314"/>
      <c r="G130" s="1314"/>
      <c r="H130" s="1314"/>
      <c r="I130" s="1314"/>
      <c r="J130" s="1314"/>
      <c r="K130" s="1314"/>
      <c r="L130" s="1314"/>
      <c r="M130" s="1314"/>
      <c r="N130" s="1314"/>
      <c r="O130" s="1314"/>
      <c r="P130" s="1314"/>
    </row>
    <row r="131" spans="3:16" x14ac:dyDescent="0.25">
      <c r="C131" s="1315"/>
      <c r="D131" s="1315"/>
      <c r="E131" s="1315"/>
      <c r="F131" s="1315"/>
      <c r="G131" s="1315"/>
      <c r="H131" s="1315"/>
      <c r="I131" s="1315"/>
      <c r="J131" s="1315"/>
      <c r="K131" s="1315"/>
      <c r="L131" s="1315"/>
      <c r="M131" s="1315"/>
      <c r="N131" s="1315"/>
      <c r="O131" s="1315"/>
      <c r="P131" s="1315"/>
    </row>
    <row r="132" spans="3:16" x14ac:dyDescent="0.25">
      <c r="C132" s="1314"/>
      <c r="D132" s="1314"/>
      <c r="E132" s="1314"/>
      <c r="F132" s="1314"/>
      <c r="G132" s="1314"/>
      <c r="H132" s="1314"/>
      <c r="I132" s="1314"/>
      <c r="J132" s="1314"/>
      <c r="K132" s="1314"/>
      <c r="L132" s="1314"/>
      <c r="M132" s="1314"/>
      <c r="N132" s="1314"/>
      <c r="O132" s="1314"/>
      <c r="P132" s="131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405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338" t="s">
        <v>194</v>
      </c>
      <c r="D44" s="1338"/>
      <c r="E44" s="1338"/>
      <c r="F44" s="1338"/>
      <c r="G44" s="1338"/>
      <c r="H44" s="1338"/>
      <c r="I44" s="1337">
        <f>SUM(I18:I41)</f>
        <v>981500</v>
      </c>
      <c r="J44" s="1339">
        <f>SUM(J18:J41)</f>
        <v>0</v>
      </c>
      <c r="K44" s="1337">
        <v>1038000</v>
      </c>
      <c r="L44" s="1337">
        <f>SUM(L18:L41)</f>
        <v>28169.05</v>
      </c>
      <c r="M44" s="1337">
        <v>35295.4</v>
      </c>
      <c r="N44" s="1337">
        <f>SUM(N18:N41)</f>
        <v>29837.599999999999</v>
      </c>
      <c r="O44" s="1337">
        <f>SUM(O18:O41)</f>
        <v>1890.12</v>
      </c>
      <c r="P44" s="1337">
        <v>98606.32</v>
      </c>
      <c r="Q44" s="1340">
        <f>SUM(Q18:Q41)</f>
        <v>886307.82999999984</v>
      </c>
    </row>
    <row r="45" spans="2:17" x14ac:dyDescent="0.25">
      <c r="C45" s="1338"/>
      <c r="D45" s="1338"/>
      <c r="E45" s="1338"/>
      <c r="F45" s="1338"/>
      <c r="G45" s="1338"/>
      <c r="H45" s="1338"/>
      <c r="I45" s="1337"/>
      <c r="J45" s="1339"/>
      <c r="K45" s="1337"/>
      <c r="L45" s="1337"/>
      <c r="M45" s="1337"/>
      <c r="N45" s="1337"/>
      <c r="O45" s="1337"/>
      <c r="P45" s="1337"/>
      <c r="Q45" s="1340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315" t="s">
        <v>196</v>
      </c>
      <c r="O48" s="1315"/>
      <c r="P48" s="1315"/>
    </row>
    <row r="51" spans="3:16" x14ac:dyDescent="0.25">
      <c r="C51" s="25" t="s">
        <v>197</v>
      </c>
      <c r="D51" s="25"/>
      <c r="E51" t="s">
        <v>251</v>
      </c>
      <c r="N51" s="1314" t="s">
        <v>198</v>
      </c>
      <c r="O51" s="1314"/>
      <c r="P51" s="1314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315" t="s">
        <v>253</v>
      </c>
      <c r="O52" s="1315"/>
      <c r="P52" s="1315"/>
    </row>
    <row r="53" spans="3:16" x14ac:dyDescent="0.25">
      <c r="C53" s="25" t="s">
        <v>201</v>
      </c>
      <c r="D53" s="25"/>
      <c r="E53" t="s">
        <v>254</v>
      </c>
      <c r="N53" s="1314" t="s">
        <v>202</v>
      </c>
      <c r="O53" s="1314"/>
      <c r="P53" s="1314"/>
    </row>
    <row r="56" spans="3:16" x14ac:dyDescent="0.25">
      <c r="C56" s="1315"/>
      <c r="D56" s="1315"/>
      <c r="E56" s="1315"/>
      <c r="F56" s="1315"/>
      <c r="G56" s="1315"/>
      <c r="H56" s="1315"/>
      <c r="I56" s="1315"/>
      <c r="J56" s="1315"/>
      <c r="K56" s="1315"/>
      <c r="L56" s="1315"/>
      <c r="M56" s="1315"/>
      <c r="N56" s="1315"/>
      <c r="O56" s="1315"/>
      <c r="P56" s="1315"/>
    </row>
    <row r="59" spans="3:16" x14ac:dyDescent="0.25">
      <c r="C59" s="1314"/>
      <c r="D59" s="1314"/>
      <c r="E59" s="1314"/>
      <c r="F59" s="1314"/>
      <c r="G59" s="1314"/>
      <c r="H59" s="1314"/>
      <c r="I59" s="1314"/>
      <c r="J59" s="1314"/>
      <c r="K59" s="1314"/>
      <c r="L59" s="1314"/>
      <c r="M59" s="1314"/>
      <c r="N59" s="1314"/>
      <c r="O59" s="1314"/>
      <c r="P59" s="1314"/>
    </row>
    <row r="60" spans="3:16" x14ac:dyDescent="0.25">
      <c r="C60" s="1315"/>
      <c r="D60" s="1315"/>
      <c r="E60" s="1315"/>
      <c r="F60" s="1315"/>
      <c r="G60" s="1315"/>
      <c r="H60" s="1315"/>
      <c r="I60" s="1315"/>
      <c r="J60" s="1315"/>
      <c r="K60" s="1315"/>
      <c r="L60" s="1315"/>
      <c r="M60" s="1315"/>
      <c r="N60" s="1315"/>
      <c r="O60" s="1315"/>
      <c r="P60" s="1315"/>
    </row>
    <row r="61" spans="3:16" x14ac:dyDescent="0.25">
      <c r="C61" s="1314"/>
      <c r="D61" s="1314"/>
      <c r="E61" s="1314"/>
      <c r="F61" s="1314"/>
      <c r="G61" s="1314"/>
      <c r="H61" s="1314"/>
      <c r="I61" s="1314"/>
      <c r="J61" s="1314"/>
      <c r="K61" s="1314"/>
      <c r="L61" s="1314"/>
      <c r="M61" s="1314"/>
      <c r="N61" s="1314"/>
      <c r="O61" s="1314"/>
      <c r="P61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402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410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343" t="s">
        <v>194</v>
      </c>
      <c r="C30" s="1343"/>
      <c r="D30" s="1343"/>
      <c r="E30" s="1343"/>
      <c r="F30" s="1341">
        <v>122000</v>
      </c>
      <c r="G30" s="1342">
        <v>0</v>
      </c>
      <c r="H30" s="1341">
        <v>122000</v>
      </c>
      <c r="I30" s="1342">
        <v>0</v>
      </c>
      <c r="J30" s="1342">
        <v>0</v>
      </c>
      <c r="K30" s="1342">
        <v>0</v>
      </c>
      <c r="L30" s="1342">
        <v>0</v>
      </c>
      <c r="M30" s="1342">
        <v>0</v>
      </c>
      <c r="N30" s="1341">
        <v>122000</v>
      </c>
    </row>
    <row r="31" spans="1:14" x14ac:dyDescent="0.25">
      <c r="B31" s="1343"/>
      <c r="C31" s="1343"/>
      <c r="D31" s="1343"/>
      <c r="E31" s="1343"/>
      <c r="F31" s="1341"/>
      <c r="G31" s="1342"/>
      <c r="H31" s="1341"/>
      <c r="I31" s="1342"/>
      <c r="J31" s="1342"/>
      <c r="K31" s="1342"/>
      <c r="L31" s="1342"/>
      <c r="M31" s="1342"/>
      <c r="N31" s="1341"/>
    </row>
    <row r="36" spans="1:14" x14ac:dyDescent="0.25">
      <c r="A36" s="24" t="s">
        <v>257</v>
      </c>
      <c r="B36" s="24"/>
      <c r="C36" s="5" t="s">
        <v>258</v>
      </c>
      <c r="L36" s="1315" t="s">
        <v>196</v>
      </c>
      <c r="M36" s="1315"/>
      <c r="N36" s="131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314" t="s">
        <v>198</v>
      </c>
      <c r="M39" s="1314"/>
      <c r="N39" s="131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15" t="s">
        <v>253</v>
      </c>
      <c r="M40" s="1315"/>
      <c r="N40" s="1315"/>
    </row>
    <row r="41" spans="1:14" x14ac:dyDescent="0.25">
      <c r="A41" s="25" t="s">
        <v>263</v>
      </c>
      <c r="B41" s="25"/>
      <c r="C41" t="s">
        <v>264</v>
      </c>
      <c r="L41" s="1314" t="s">
        <v>202</v>
      </c>
      <c r="M41" s="1314"/>
      <c r="N41" s="1314"/>
    </row>
    <row r="46" spans="1:14" x14ac:dyDescent="0.25">
      <c r="A46" s="1314"/>
      <c r="B46" s="1314"/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</row>
    <row r="47" spans="1:14" x14ac:dyDescent="0.25">
      <c r="A47" s="1315"/>
      <c r="B47" s="1315"/>
      <c r="C47" s="1315"/>
      <c r="D47" s="1315"/>
      <c r="E47" s="1315"/>
      <c r="F47" s="1315"/>
      <c r="G47" s="1315"/>
      <c r="H47" s="1315"/>
      <c r="I47" s="1315"/>
      <c r="J47" s="1315"/>
      <c r="K47" s="1315"/>
      <c r="L47" s="1315"/>
      <c r="M47" s="1315"/>
      <c r="N47" s="1315"/>
    </row>
    <row r="48" spans="1:14" x14ac:dyDescent="0.25">
      <c r="A48" s="1314"/>
      <c r="B48" s="1314"/>
      <c r="C48" s="1314"/>
      <c r="D48" s="1314"/>
      <c r="E48" s="1314"/>
      <c r="F48" s="1314"/>
      <c r="G48" s="1314"/>
      <c r="H48" s="1314"/>
      <c r="I48" s="1314"/>
      <c r="J48" s="1314"/>
      <c r="K48" s="1314"/>
      <c r="L48" s="1314"/>
      <c r="M48" s="1314"/>
      <c r="N48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411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412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338" t="s">
        <v>194</v>
      </c>
      <c r="D24" s="1338"/>
      <c r="E24" s="1338"/>
      <c r="F24" s="1338"/>
      <c r="G24" s="1338"/>
      <c r="H24" s="1338"/>
      <c r="I24" s="1337">
        <f t="shared" ref="I24:Q24" si="0">SUM(I18:I23)</f>
        <v>220000</v>
      </c>
      <c r="J24" s="1339">
        <f t="shared" si="0"/>
        <v>0</v>
      </c>
      <c r="K24" s="1337">
        <f t="shared" si="0"/>
        <v>220000</v>
      </c>
      <c r="L24" s="1337">
        <f t="shared" si="0"/>
        <v>6314</v>
      </c>
      <c r="M24" s="1337">
        <f t="shared" si="0"/>
        <v>5783.34</v>
      </c>
      <c r="N24" s="1337">
        <f t="shared" si="0"/>
        <v>6688</v>
      </c>
      <c r="O24" s="1337">
        <f t="shared" si="0"/>
        <v>825</v>
      </c>
      <c r="P24" s="1337">
        <f t="shared" si="0"/>
        <v>19610.34</v>
      </c>
      <c r="Q24" s="1340">
        <f t="shared" si="0"/>
        <v>200389.65999999997</v>
      </c>
    </row>
    <row r="25" spans="2:17" x14ac:dyDescent="0.25">
      <c r="C25" s="1338"/>
      <c r="D25" s="1338"/>
      <c r="E25" s="1338"/>
      <c r="F25" s="1338"/>
      <c r="G25" s="1338"/>
      <c r="H25" s="1338"/>
      <c r="I25" s="1337"/>
      <c r="J25" s="1339"/>
      <c r="K25" s="1337"/>
      <c r="L25" s="1337"/>
      <c r="M25" s="1337"/>
      <c r="N25" s="1337"/>
      <c r="O25" s="1337"/>
      <c r="P25" s="1337"/>
      <c r="Q25" s="1340"/>
    </row>
    <row r="38" spans="3:16" x14ac:dyDescent="0.25">
      <c r="C38" s="24" t="s">
        <v>195</v>
      </c>
      <c r="D38" s="24"/>
      <c r="E38" s="5" t="s">
        <v>250</v>
      </c>
      <c r="N38" s="1315" t="s">
        <v>196</v>
      </c>
      <c r="O38" s="1315"/>
      <c r="P38" s="131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314" t="s">
        <v>198</v>
      </c>
      <c r="O41" s="1314"/>
      <c r="P41" s="131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15" t="s">
        <v>253</v>
      </c>
      <c r="O42" s="1315"/>
      <c r="P42" s="1315"/>
    </row>
    <row r="43" spans="3:16" x14ac:dyDescent="0.25">
      <c r="C43" s="25" t="s">
        <v>201</v>
      </c>
      <c r="D43" s="25"/>
      <c r="E43" t="s">
        <v>254</v>
      </c>
      <c r="N43" s="1314" t="s">
        <v>202</v>
      </c>
      <c r="O43" s="1314"/>
      <c r="P43" s="1314"/>
    </row>
    <row r="46" spans="3:16" x14ac:dyDescent="0.25">
      <c r="C46" s="1315"/>
      <c r="D46" s="1315"/>
      <c r="E46" s="1315"/>
      <c r="F46" s="1315"/>
      <c r="G46" s="1315"/>
      <c r="H46" s="1315"/>
      <c r="I46" s="1315"/>
      <c r="J46" s="1315"/>
      <c r="K46" s="1315"/>
      <c r="L46" s="1315"/>
      <c r="M46" s="1315"/>
      <c r="N46" s="1315"/>
      <c r="O46" s="1315"/>
      <c r="P46" s="1315"/>
    </row>
    <row r="49" spans="3:16" x14ac:dyDescent="0.25">
      <c r="C49" s="1314"/>
      <c r="D49" s="1314"/>
      <c r="E49" s="1314"/>
      <c r="F49" s="1314"/>
      <c r="G49" s="1314"/>
      <c r="H49" s="1314"/>
      <c r="I49" s="1314"/>
      <c r="J49" s="1314"/>
      <c r="K49" s="1314"/>
      <c r="L49" s="1314"/>
      <c r="M49" s="1314"/>
      <c r="N49" s="1314"/>
      <c r="O49" s="1314"/>
      <c r="P49" s="1314"/>
    </row>
    <row r="50" spans="3:16" x14ac:dyDescent="0.25">
      <c r="C50" s="1315"/>
      <c r="D50" s="1315"/>
      <c r="E50" s="1315"/>
      <c r="F50" s="1315"/>
      <c r="G50" s="1315"/>
      <c r="H50" s="1315"/>
      <c r="I50" s="1315"/>
      <c r="J50" s="1315"/>
      <c r="K50" s="1315"/>
      <c r="L50" s="1315"/>
      <c r="M50" s="1315"/>
      <c r="N50" s="1315"/>
      <c r="O50" s="1315"/>
      <c r="P50" s="1315"/>
    </row>
    <row r="51" spans="3:16" x14ac:dyDescent="0.25">
      <c r="C51" s="1314"/>
      <c r="D51" s="1314"/>
      <c r="E51" s="1314"/>
      <c r="F51" s="1314"/>
      <c r="G51" s="1314"/>
      <c r="H51" s="1314"/>
      <c r="I51" s="1314"/>
      <c r="J51" s="1314"/>
      <c r="K51" s="1314"/>
      <c r="L51" s="1314"/>
      <c r="M51" s="1314"/>
      <c r="N51" s="1314"/>
      <c r="O51" s="1314"/>
      <c r="P51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423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21" t="s">
        <v>40</v>
      </c>
      <c r="F22" s="1321" t="s">
        <v>41</v>
      </c>
      <c r="G22" s="132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21" t="s">
        <v>44</v>
      </c>
      <c r="F23" s="1321" t="s">
        <v>45</v>
      </c>
      <c r="G23" s="132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21" t="s">
        <v>49</v>
      </c>
      <c r="F24" s="1321" t="s">
        <v>50</v>
      </c>
      <c r="G24" s="132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21" t="s">
        <v>53</v>
      </c>
      <c r="F25" s="1321" t="s">
        <v>54</v>
      </c>
      <c r="G25" s="132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21" t="s">
        <v>427</v>
      </c>
      <c r="F26" s="1321" t="s">
        <v>57</v>
      </c>
      <c r="G26" s="132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21" t="s">
        <v>53</v>
      </c>
      <c r="F27" s="1321" t="s">
        <v>60</v>
      </c>
      <c r="G27" s="132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21" t="s">
        <v>63</v>
      </c>
      <c r="F28" s="1321" t="s">
        <v>64</v>
      </c>
      <c r="G28" s="132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21" t="s">
        <v>67</v>
      </c>
      <c r="F29" s="1321" t="s">
        <v>68</v>
      </c>
      <c r="G29" s="132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21" t="s">
        <v>71</v>
      </c>
      <c r="F30" s="1321" t="s">
        <v>72</v>
      </c>
      <c r="G30" s="132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21" t="s">
        <v>75</v>
      </c>
      <c r="F31" s="1321" t="s">
        <v>76</v>
      </c>
      <c r="G31" s="132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21" t="s">
        <v>78</v>
      </c>
      <c r="F32" s="1321" t="s">
        <v>79</v>
      </c>
      <c r="G32" s="132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21" t="s">
        <v>82</v>
      </c>
      <c r="F33" s="1321" t="s">
        <v>83</v>
      </c>
      <c r="G33" s="132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21" t="s">
        <v>85</v>
      </c>
      <c r="F34" s="1321" t="s">
        <v>86</v>
      </c>
      <c r="G34" s="132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21" t="s">
        <v>89</v>
      </c>
      <c r="F35" s="1321" t="s">
        <v>90</v>
      </c>
      <c r="G35" s="132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21" t="s">
        <v>92</v>
      </c>
      <c r="F36" s="1321" t="s">
        <v>93</v>
      </c>
      <c r="G36" s="132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21" t="s">
        <v>71</v>
      </c>
      <c r="F37" s="1321" t="s">
        <v>95</v>
      </c>
      <c r="G37" s="132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21" t="s">
        <v>97</v>
      </c>
      <c r="F38" s="1321" t="s">
        <v>98</v>
      </c>
      <c r="G38" s="132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21" t="s">
        <v>92</v>
      </c>
      <c r="F39" s="1321" t="s">
        <v>100</v>
      </c>
      <c r="G39" s="132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21" t="s">
        <v>102</v>
      </c>
      <c r="F40" s="1321" t="s">
        <v>103</v>
      </c>
      <c r="G40" s="132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21" t="s">
        <v>105</v>
      </c>
      <c r="F41" s="1321" t="s">
        <v>106</v>
      </c>
      <c r="G41" s="132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21" t="s">
        <v>105</v>
      </c>
      <c r="F42" s="1321" t="s">
        <v>108</v>
      </c>
      <c r="G42" s="132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21" t="s">
        <v>105</v>
      </c>
      <c r="F43" s="1321" t="s">
        <v>110</v>
      </c>
      <c r="G43" s="132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21" t="s">
        <v>78</v>
      </c>
      <c r="F44" s="1321" t="s">
        <v>115</v>
      </c>
      <c r="G44" s="132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21" t="s">
        <v>117</v>
      </c>
      <c r="F45" s="1321" t="s">
        <v>118</v>
      </c>
      <c r="G45" s="132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21" t="s">
        <v>120</v>
      </c>
      <c r="F46" s="1321" t="s">
        <v>121</v>
      </c>
      <c r="G46" s="132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21" t="s">
        <v>49</v>
      </c>
      <c r="F47" s="1321" t="s">
        <v>123</v>
      </c>
      <c r="G47" s="132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21" t="s">
        <v>125</v>
      </c>
      <c r="F48" s="1321" t="s">
        <v>126</v>
      </c>
      <c r="G48" s="132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21" t="s">
        <v>105</v>
      </c>
      <c r="F49" s="1321" t="s">
        <v>128</v>
      </c>
      <c r="G49" s="132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21" t="s">
        <v>102</v>
      </c>
      <c r="F50" s="1321" t="s">
        <v>130</v>
      </c>
      <c r="G50" s="132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21" t="s">
        <v>132</v>
      </c>
      <c r="F51" s="1321" t="s">
        <v>133</v>
      </c>
      <c r="G51" s="132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21" t="s">
        <v>117</v>
      </c>
      <c r="F52" s="1321" t="s">
        <v>135</v>
      </c>
      <c r="G52" s="132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21" t="s">
        <v>85</v>
      </c>
      <c r="F53" s="1321" t="s">
        <v>137</v>
      </c>
      <c r="G53" s="132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21" t="s">
        <v>139</v>
      </c>
      <c r="F54" s="1321" t="s">
        <v>140</v>
      </c>
      <c r="G54" s="132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21" t="s">
        <v>148</v>
      </c>
      <c r="F55" s="1321" t="s">
        <v>149</v>
      </c>
      <c r="G55" s="132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21" t="s">
        <v>151</v>
      </c>
      <c r="F56" s="1321" t="s">
        <v>152</v>
      </c>
      <c r="G56" s="132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21" t="s">
        <v>157</v>
      </c>
      <c r="F57" s="1321" t="s">
        <v>158</v>
      </c>
      <c r="G57" s="132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21" t="s">
        <v>160</v>
      </c>
      <c r="F59" s="1321" t="s">
        <v>161</v>
      </c>
      <c r="G59" s="132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21" t="s">
        <v>163</v>
      </c>
      <c r="F60" s="1321" t="s">
        <v>164</v>
      </c>
      <c r="G60" s="132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21" t="s">
        <v>92</v>
      </c>
      <c r="F63" s="1321" t="s">
        <v>168</v>
      </c>
      <c r="G63" s="132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21" t="s">
        <v>276</v>
      </c>
      <c r="F64" s="1321" t="s">
        <v>170</v>
      </c>
      <c r="G64" s="132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21" t="s">
        <v>40</v>
      </c>
      <c r="F68" s="1321" t="s">
        <v>172</v>
      </c>
      <c r="G68" s="132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21" t="s">
        <v>92</v>
      </c>
      <c r="F73" s="1321"/>
      <c r="G73" s="132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21" t="s">
        <v>276</v>
      </c>
      <c r="F78" s="1321"/>
      <c r="G78" s="132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21" t="s">
        <v>30</v>
      </c>
      <c r="F80" s="1321" t="s">
        <v>31</v>
      </c>
      <c r="G80" s="132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21" t="s">
        <v>30</v>
      </c>
      <c r="F81" s="1321" t="s">
        <v>31</v>
      </c>
      <c r="G81" s="132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21" t="s">
        <v>92</v>
      </c>
      <c r="F88" s="1321" t="s">
        <v>176</v>
      </c>
      <c r="G88" s="132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21" t="s">
        <v>178</v>
      </c>
      <c r="F89" s="1321" t="s">
        <v>179</v>
      </c>
      <c r="G89" s="132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330" t="s">
        <v>92</v>
      </c>
      <c r="F90" s="1330" t="s">
        <v>193</v>
      </c>
      <c r="G90" s="133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331" t="s">
        <v>288</v>
      </c>
      <c r="D128" s="1331"/>
      <c r="E128" s="1331"/>
      <c r="F128" s="1331"/>
      <c r="G128" s="1331"/>
      <c r="H128" s="133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315" t="s">
        <v>196</v>
      </c>
      <c r="O131" s="1315"/>
      <c r="P131" s="131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314" t="s">
        <v>198</v>
      </c>
      <c r="O134" s="1314"/>
      <c r="P134" s="131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15" t="s">
        <v>253</v>
      </c>
      <c r="O135" s="1315"/>
      <c r="P135" s="1315"/>
    </row>
    <row r="136" spans="3:16" x14ac:dyDescent="0.25">
      <c r="C136" s="25" t="s">
        <v>201</v>
      </c>
      <c r="D136" s="25"/>
      <c r="E136" t="s">
        <v>254</v>
      </c>
      <c r="N136" s="1314" t="s">
        <v>202</v>
      </c>
      <c r="O136" s="1314"/>
      <c r="P136" s="1314"/>
    </row>
    <row r="139" spans="3:16" x14ac:dyDescent="0.25">
      <c r="C139" s="1315"/>
      <c r="D139" s="1315"/>
      <c r="E139" s="1315"/>
      <c r="F139" s="1315"/>
      <c r="G139" s="1315"/>
      <c r="H139" s="1315"/>
      <c r="I139" s="1315"/>
      <c r="J139" s="1315"/>
      <c r="K139" s="1315"/>
      <c r="L139" s="1315"/>
      <c r="M139" s="1315"/>
      <c r="N139" s="1315"/>
      <c r="O139" s="1315"/>
      <c r="P139" s="1315"/>
    </row>
    <row r="142" spans="3:16" x14ac:dyDescent="0.25">
      <c r="C142" s="1314"/>
      <c r="D142" s="1314"/>
      <c r="E142" s="1314"/>
      <c r="F142" s="1314"/>
      <c r="G142" s="1314"/>
      <c r="H142" s="1314"/>
      <c r="I142" s="1314"/>
      <c r="J142" s="1314"/>
      <c r="K142" s="1314"/>
      <c r="L142" s="1314"/>
      <c r="M142" s="1314"/>
      <c r="N142" s="1314"/>
      <c r="O142" s="1314"/>
      <c r="P142" s="1314"/>
    </row>
    <row r="143" spans="3:16" x14ac:dyDescent="0.25">
      <c r="C143" s="1315"/>
      <c r="D143" s="1315"/>
      <c r="E143" s="1315"/>
      <c r="F143" s="1315"/>
      <c r="G143" s="1315"/>
      <c r="H143" s="1315"/>
      <c r="I143" s="1315"/>
      <c r="J143" s="1315"/>
      <c r="K143" s="1315"/>
      <c r="L143" s="1315"/>
      <c r="M143" s="1315"/>
      <c r="N143" s="1315"/>
      <c r="O143" s="1315"/>
      <c r="P143" s="1315"/>
    </row>
    <row r="144" spans="3:16" x14ac:dyDescent="0.25">
      <c r="C144" s="1314"/>
      <c r="D144" s="1314"/>
      <c r="E144" s="1314"/>
      <c r="F144" s="1314"/>
      <c r="G144" s="1314"/>
      <c r="H144" s="1314"/>
      <c r="I144" s="1314"/>
      <c r="J144" s="1314"/>
      <c r="K144" s="1314"/>
      <c r="L144" s="1314"/>
      <c r="M144" s="1314"/>
      <c r="N144" s="1314"/>
      <c r="O144" s="1314"/>
      <c r="P144" s="131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439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338" t="s">
        <v>194</v>
      </c>
      <c r="D42" s="1338"/>
      <c r="E42" s="1338"/>
      <c r="F42" s="1338"/>
      <c r="G42" s="1338"/>
      <c r="H42" s="1338"/>
      <c r="I42" s="1337">
        <f>SUM(I18:I41)</f>
        <v>981500</v>
      </c>
      <c r="J42" s="1339">
        <f>SUM(J18:J41)</f>
        <v>0</v>
      </c>
      <c r="K42" s="1337">
        <v>1038000</v>
      </c>
      <c r="L42" s="1337">
        <f>SUM(L18:L41)</f>
        <v>28169.05</v>
      </c>
      <c r="M42" s="1337">
        <v>35295.4</v>
      </c>
      <c r="N42" s="1337">
        <f>SUM(N18:N41)</f>
        <v>29837.599999999999</v>
      </c>
      <c r="O42" s="1337">
        <f>SUM(O18:O41)</f>
        <v>1890.12</v>
      </c>
      <c r="P42" s="1337">
        <v>98606.32</v>
      </c>
      <c r="Q42" s="1340">
        <f>SUM(Q18:Q41)</f>
        <v>886307.82999999984</v>
      </c>
    </row>
    <row r="43" spans="2:17" x14ac:dyDescent="0.25">
      <c r="C43" s="1338"/>
      <c r="D43" s="1338"/>
      <c r="E43" s="1338"/>
      <c r="F43" s="1338"/>
      <c r="G43" s="1338"/>
      <c r="H43" s="1338"/>
      <c r="I43" s="1337"/>
      <c r="J43" s="1339"/>
      <c r="K43" s="1337"/>
      <c r="L43" s="1337"/>
      <c r="M43" s="1337"/>
      <c r="N43" s="1337"/>
      <c r="O43" s="1337"/>
      <c r="P43" s="1337"/>
      <c r="Q43" s="1340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315" t="s">
        <v>196</v>
      </c>
      <c r="O46" s="1315"/>
      <c r="P46" s="1315"/>
    </row>
    <row r="49" spans="3:16" x14ac:dyDescent="0.25">
      <c r="C49" s="25" t="s">
        <v>197</v>
      </c>
      <c r="D49" s="25"/>
      <c r="E49" t="s">
        <v>251</v>
      </c>
      <c r="N49" s="1314" t="s">
        <v>198</v>
      </c>
      <c r="O49" s="1314"/>
      <c r="P49" s="131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15" t="s">
        <v>253</v>
      </c>
      <c r="O50" s="1315"/>
      <c r="P50" s="1315"/>
    </row>
    <row r="51" spans="3:16" x14ac:dyDescent="0.25">
      <c r="C51" s="25" t="s">
        <v>201</v>
      </c>
      <c r="D51" s="25"/>
      <c r="E51" t="s">
        <v>254</v>
      </c>
      <c r="N51" s="1314" t="s">
        <v>202</v>
      </c>
      <c r="O51" s="1314"/>
      <c r="P51" s="1314"/>
    </row>
    <row r="54" spans="3:16" x14ac:dyDescent="0.25">
      <c r="C54" s="1315"/>
      <c r="D54" s="1315"/>
      <c r="E54" s="1315"/>
      <c r="F54" s="1315"/>
      <c r="G54" s="1315"/>
      <c r="H54" s="1315"/>
      <c r="I54" s="1315"/>
      <c r="J54" s="1315"/>
      <c r="K54" s="1315"/>
      <c r="L54" s="1315"/>
      <c r="M54" s="1315"/>
      <c r="N54" s="1315"/>
      <c r="O54" s="1315"/>
      <c r="P54" s="1315"/>
    </row>
    <row r="57" spans="3:16" x14ac:dyDescent="0.25">
      <c r="C57" s="1314"/>
      <c r="D57" s="1314"/>
      <c r="E57" s="1314"/>
      <c r="F57" s="1314"/>
      <c r="G57" s="1314"/>
      <c r="H57" s="1314"/>
      <c r="I57" s="1314"/>
      <c r="J57" s="1314"/>
      <c r="K57" s="1314"/>
      <c r="L57" s="1314"/>
      <c r="M57" s="1314"/>
      <c r="N57" s="1314"/>
      <c r="O57" s="1314"/>
      <c r="P57" s="1314"/>
    </row>
    <row r="58" spans="3:16" x14ac:dyDescent="0.25">
      <c r="C58" s="1315"/>
      <c r="D58" s="1315"/>
      <c r="E58" s="1315"/>
      <c r="F58" s="1315"/>
      <c r="G58" s="1315"/>
      <c r="H58" s="1315"/>
      <c r="I58" s="1315"/>
      <c r="J58" s="1315"/>
      <c r="K58" s="1315"/>
      <c r="L58" s="1315"/>
      <c r="M58" s="1315"/>
      <c r="N58" s="1315"/>
      <c r="O58" s="1315"/>
      <c r="P58" s="1315"/>
    </row>
    <row r="59" spans="3:16" x14ac:dyDescent="0.25">
      <c r="C59" s="1314"/>
      <c r="D59" s="1314"/>
      <c r="E59" s="1314"/>
      <c r="F59" s="1314"/>
      <c r="G59" s="1314"/>
      <c r="H59" s="1314"/>
      <c r="I59" s="1314"/>
      <c r="J59" s="1314"/>
      <c r="K59" s="1314"/>
      <c r="L59" s="1314"/>
      <c r="M59" s="1314"/>
      <c r="N59" s="1314"/>
      <c r="O59" s="1314"/>
      <c r="P59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440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338" t="s">
        <v>194</v>
      </c>
      <c r="D20" s="1338"/>
      <c r="E20" s="1338"/>
      <c r="F20" s="1338"/>
      <c r="G20" s="1338"/>
      <c r="H20" s="1338"/>
      <c r="I20" s="1337">
        <f>SUM(I18:I19)</f>
        <v>110000</v>
      </c>
      <c r="J20" s="1339">
        <f>SUM(J18:J19)</f>
        <v>0</v>
      </c>
      <c r="K20" s="1337">
        <v>110000</v>
      </c>
      <c r="L20" s="1337">
        <f>SUM(L18:L19)</f>
        <v>3157</v>
      </c>
      <c r="M20" s="1337">
        <v>7400.87</v>
      </c>
      <c r="N20" s="1337">
        <v>3344</v>
      </c>
      <c r="O20" s="1337">
        <f>SUM(O18:O19)</f>
        <v>50</v>
      </c>
      <c r="P20" s="1337">
        <v>13951.87</v>
      </c>
      <c r="Q20" s="1340">
        <f>SUM(Q18:Q19)</f>
        <v>96048.13</v>
      </c>
    </row>
    <row r="21" spans="2:17" x14ac:dyDescent="0.25">
      <c r="C21" s="1338"/>
      <c r="D21" s="1338"/>
      <c r="E21" s="1338"/>
      <c r="F21" s="1338"/>
      <c r="G21" s="1338"/>
      <c r="H21" s="1338"/>
      <c r="I21" s="1337"/>
      <c r="J21" s="1339"/>
      <c r="K21" s="1337"/>
      <c r="L21" s="1337"/>
      <c r="M21" s="1337"/>
      <c r="N21" s="1337"/>
      <c r="O21" s="1337"/>
      <c r="P21" s="1337"/>
      <c r="Q21" s="1340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315" t="s">
        <v>196</v>
      </c>
      <c r="O31" s="1315"/>
      <c r="P31" s="1315"/>
    </row>
    <row r="34" spans="3:16" x14ac:dyDescent="0.25">
      <c r="C34" s="25" t="s">
        <v>197</v>
      </c>
      <c r="D34" s="25"/>
      <c r="E34" t="s">
        <v>251</v>
      </c>
      <c r="N34" s="1314" t="s">
        <v>198</v>
      </c>
      <c r="O34" s="1314"/>
      <c r="P34" s="1314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315" t="s">
        <v>253</v>
      </c>
      <c r="O35" s="1315"/>
      <c r="P35" s="1315"/>
    </row>
    <row r="36" spans="3:16" x14ac:dyDescent="0.25">
      <c r="C36" s="25" t="s">
        <v>201</v>
      </c>
      <c r="D36" s="25"/>
      <c r="E36" t="s">
        <v>254</v>
      </c>
      <c r="N36" s="1314" t="s">
        <v>202</v>
      </c>
      <c r="O36" s="1314"/>
      <c r="P36" s="1314"/>
    </row>
    <row r="39" spans="3:16" x14ac:dyDescent="0.25">
      <c r="C39" s="1315"/>
      <c r="D39" s="1315"/>
      <c r="E39" s="1315"/>
      <c r="F39" s="1315"/>
      <c r="G39" s="1315"/>
      <c r="H39" s="1315"/>
      <c r="I39" s="1315"/>
      <c r="J39" s="1315"/>
      <c r="K39" s="1315"/>
      <c r="L39" s="1315"/>
      <c r="M39" s="1315"/>
      <c r="N39" s="1315"/>
      <c r="O39" s="1315"/>
      <c r="P39" s="1315"/>
    </row>
    <row r="42" spans="3:16" x14ac:dyDescent="0.25">
      <c r="C42" s="1314"/>
      <c r="D42" s="1314"/>
      <c r="E42" s="1314"/>
      <c r="F42" s="1314"/>
      <c r="G42" s="1314"/>
      <c r="H42" s="1314"/>
      <c r="I42" s="1314"/>
      <c r="J42" s="1314"/>
      <c r="K42" s="1314"/>
      <c r="L42" s="1314"/>
      <c r="M42" s="1314"/>
      <c r="N42" s="1314"/>
      <c r="O42" s="1314"/>
      <c r="P42" s="1314"/>
    </row>
    <row r="43" spans="3:16" x14ac:dyDescent="0.25">
      <c r="C43" s="1315"/>
      <c r="D43" s="1315"/>
      <c r="E43" s="1315"/>
      <c r="F43" s="1315"/>
      <c r="G43" s="1315"/>
      <c r="H43" s="1315"/>
      <c r="I43" s="1315"/>
      <c r="J43" s="1315"/>
      <c r="K43" s="1315"/>
      <c r="L43" s="1315"/>
      <c r="M43" s="1315"/>
      <c r="N43" s="1315"/>
      <c r="O43" s="1315"/>
      <c r="P43" s="1315"/>
    </row>
    <row r="44" spans="3:16" x14ac:dyDescent="0.25"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  <c r="P44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402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446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343" t="s">
        <v>194</v>
      </c>
      <c r="C30" s="1343"/>
      <c r="D30" s="1343"/>
      <c r="E30" s="1343"/>
      <c r="F30" s="1341">
        <v>122000</v>
      </c>
      <c r="G30" s="1342">
        <v>0</v>
      </c>
      <c r="H30" s="1341">
        <v>122000</v>
      </c>
      <c r="I30" s="1342">
        <v>0</v>
      </c>
      <c r="J30" s="1342">
        <v>0</v>
      </c>
      <c r="K30" s="1342">
        <v>0</v>
      </c>
      <c r="L30" s="1342">
        <v>0</v>
      </c>
      <c r="M30" s="1342">
        <v>0</v>
      </c>
      <c r="N30" s="1341">
        <v>122000</v>
      </c>
    </row>
    <row r="31" spans="1:14" x14ac:dyDescent="0.25">
      <c r="B31" s="1343"/>
      <c r="C31" s="1343"/>
      <c r="D31" s="1343"/>
      <c r="E31" s="1343"/>
      <c r="F31" s="1341"/>
      <c r="G31" s="1342"/>
      <c r="H31" s="1341"/>
      <c r="I31" s="1342"/>
      <c r="J31" s="1342"/>
      <c r="K31" s="1342"/>
      <c r="L31" s="1342"/>
      <c r="M31" s="1342"/>
      <c r="N31" s="1341"/>
    </row>
    <row r="36" spans="1:14" x14ac:dyDescent="0.25">
      <c r="A36" s="24" t="s">
        <v>257</v>
      </c>
      <c r="B36" s="24"/>
      <c r="C36" s="5" t="s">
        <v>258</v>
      </c>
      <c r="L36" s="1315" t="s">
        <v>196</v>
      </c>
      <c r="M36" s="1315"/>
      <c r="N36" s="131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314" t="s">
        <v>198</v>
      </c>
      <c r="M39" s="1314"/>
      <c r="N39" s="131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15" t="s">
        <v>253</v>
      </c>
      <c r="M40" s="1315"/>
      <c r="N40" s="1315"/>
    </row>
    <row r="41" spans="1:14" x14ac:dyDescent="0.25">
      <c r="A41" s="25" t="s">
        <v>263</v>
      </c>
      <c r="B41" s="25"/>
      <c r="C41" t="s">
        <v>264</v>
      </c>
      <c r="L41" s="1314" t="s">
        <v>202</v>
      </c>
      <c r="M41" s="1314"/>
      <c r="N41" s="1314"/>
    </row>
    <row r="46" spans="1:14" x14ac:dyDescent="0.25">
      <c r="A46" s="1314"/>
      <c r="B46" s="1314"/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</row>
    <row r="47" spans="1:14" x14ac:dyDescent="0.25">
      <c r="A47" s="1315"/>
      <c r="B47" s="1315"/>
      <c r="C47" s="1315"/>
      <c r="D47" s="1315"/>
      <c r="E47" s="1315"/>
      <c r="F47" s="1315"/>
      <c r="G47" s="1315"/>
      <c r="H47" s="1315"/>
      <c r="I47" s="1315"/>
      <c r="J47" s="1315"/>
      <c r="K47" s="1315"/>
      <c r="L47" s="1315"/>
      <c r="M47" s="1315"/>
      <c r="N47" s="1315"/>
    </row>
    <row r="48" spans="1:14" x14ac:dyDescent="0.25">
      <c r="A48" s="1314"/>
      <c r="B48" s="1314"/>
      <c r="C48" s="1314"/>
      <c r="D48" s="1314"/>
      <c r="E48" s="1314"/>
      <c r="F48" s="1314"/>
      <c r="G48" s="1314"/>
      <c r="H48" s="1314"/>
      <c r="I48" s="1314"/>
      <c r="J48" s="1314"/>
      <c r="K48" s="1314"/>
      <c r="L48" s="1314"/>
      <c r="M48" s="1314"/>
      <c r="N48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447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338" t="s">
        <v>194</v>
      </c>
      <c r="D22" s="1338"/>
      <c r="E22" s="1338"/>
      <c r="F22" s="1338"/>
      <c r="G22" s="1338"/>
      <c r="H22" s="1338"/>
      <c r="I22" s="1337">
        <f>SUM(I18:I21)</f>
        <v>155000</v>
      </c>
      <c r="J22" s="1339">
        <f>SUM(J18:J21)</f>
        <v>0</v>
      </c>
      <c r="K22" s="1337">
        <v>155000</v>
      </c>
      <c r="L22" s="1337">
        <f>SUM(L18:L21)</f>
        <v>4446.2</v>
      </c>
      <c r="M22" s="1337">
        <v>7400.87</v>
      </c>
      <c r="N22" s="1337">
        <v>4448.5</v>
      </c>
      <c r="O22" s="1337">
        <f>SUM(O18:O21)</f>
        <v>100</v>
      </c>
      <c r="P22" s="1337">
        <v>16661.37</v>
      </c>
      <c r="Q22" s="1340">
        <f>SUM(Q18:Q21)</f>
        <v>138338.63</v>
      </c>
    </row>
    <row r="23" spans="2:17" x14ac:dyDescent="0.25">
      <c r="C23" s="1338"/>
      <c r="D23" s="1338"/>
      <c r="E23" s="1338"/>
      <c r="F23" s="1338"/>
      <c r="G23" s="1338"/>
      <c r="H23" s="1338"/>
      <c r="I23" s="1337"/>
      <c r="J23" s="1339"/>
      <c r="K23" s="1337"/>
      <c r="L23" s="1337"/>
      <c r="M23" s="1337"/>
      <c r="N23" s="1337"/>
      <c r="O23" s="1337"/>
      <c r="P23" s="1337"/>
      <c r="Q23" s="1340"/>
    </row>
    <row r="33" spans="3:16" x14ac:dyDescent="0.25">
      <c r="C33" s="24" t="s">
        <v>195</v>
      </c>
      <c r="D33" s="24"/>
      <c r="E33" s="5" t="s">
        <v>250</v>
      </c>
      <c r="N33" s="1315" t="s">
        <v>196</v>
      </c>
      <c r="O33" s="1315"/>
      <c r="P33" s="131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314" t="s">
        <v>198</v>
      </c>
      <c r="O36" s="1314"/>
      <c r="P36" s="131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15" t="s">
        <v>253</v>
      </c>
      <c r="O37" s="1315"/>
      <c r="P37" s="1315"/>
    </row>
    <row r="38" spans="3:16" x14ac:dyDescent="0.25">
      <c r="C38" s="25" t="s">
        <v>201</v>
      </c>
      <c r="D38" s="25"/>
      <c r="E38" t="s">
        <v>254</v>
      </c>
      <c r="N38" s="1314" t="s">
        <v>202</v>
      </c>
      <c r="O38" s="1314"/>
      <c r="P38" s="1314"/>
    </row>
    <row r="41" spans="3:16" x14ac:dyDescent="0.25">
      <c r="C41" s="1315"/>
      <c r="D41" s="1315"/>
      <c r="E41" s="1315"/>
      <c r="F41" s="1315"/>
      <c r="G41" s="1315"/>
      <c r="H41" s="1315"/>
      <c r="I41" s="1315"/>
      <c r="J41" s="1315"/>
      <c r="K41" s="1315"/>
      <c r="L41" s="1315"/>
      <c r="M41" s="1315"/>
      <c r="N41" s="1315"/>
      <c r="O41" s="1315"/>
      <c r="P41" s="1315"/>
    </row>
    <row r="44" spans="3:16" x14ac:dyDescent="0.25"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  <c r="P44" s="1314"/>
    </row>
    <row r="45" spans="3:16" x14ac:dyDescent="0.25"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  <c r="P45" s="1315"/>
    </row>
    <row r="46" spans="3:16" x14ac:dyDescent="0.25"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  <c r="O46" s="1314"/>
      <c r="P46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451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338" t="s">
        <v>194</v>
      </c>
      <c r="D42" s="1338"/>
      <c r="E42" s="1338"/>
      <c r="F42" s="1338"/>
      <c r="G42" s="1338"/>
      <c r="H42" s="1338"/>
      <c r="I42" s="1337">
        <f>SUM(I18:I41)</f>
        <v>981500</v>
      </c>
      <c r="J42" s="1339">
        <f>SUM(J18:J41)</f>
        <v>0</v>
      </c>
      <c r="K42" s="1337">
        <v>1038000</v>
      </c>
      <c r="L42" s="1337">
        <f>SUM(L18:L41)</f>
        <v>28169.05</v>
      </c>
      <c r="M42" s="1337">
        <v>35295.4</v>
      </c>
      <c r="N42" s="1337">
        <f>SUM(N18:N41)</f>
        <v>29837.599999999999</v>
      </c>
      <c r="O42" s="1337">
        <f>SUM(O18:O41)</f>
        <v>1890.12</v>
      </c>
      <c r="P42" s="1337">
        <v>98606.32</v>
      </c>
      <c r="Q42" s="1340">
        <f>SUM(Q18:Q41)</f>
        <v>886307.82999999984</v>
      </c>
    </row>
    <row r="43" spans="2:17" x14ac:dyDescent="0.25">
      <c r="C43" s="1338"/>
      <c r="D43" s="1338"/>
      <c r="E43" s="1338"/>
      <c r="F43" s="1338"/>
      <c r="G43" s="1338"/>
      <c r="H43" s="1338"/>
      <c r="I43" s="1337"/>
      <c r="J43" s="1339"/>
      <c r="K43" s="1337"/>
      <c r="L43" s="1337"/>
      <c r="M43" s="1337"/>
      <c r="N43" s="1337"/>
      <c r="O43" s="1337"/>
      <c r="P43" s="1337"/>
      <c r="Q43" s="1340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315" t="s">
        <v>196</v>
      </c>
      <c r="O46" s="1315"/>
      <c r="P46" s="1315"/>
    </row>
    <row r="49" spans="3:16" x14ac:dyDescent="0.25">
      <c r="C49" s="25" t="s">
        <v>197</v>
      </c>
      <c r="D49" s="25"/>
      <c r="E49" t="s">
        <v>251</v>
      </c>
      <c r="N49" s="1314" t="s">
        <v>198</v>
      </c>
      <c r="O49" s="1314"/>
      <c r="P49" s="131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15" t="s">
        <v>253</v>
      </c>
      <c r="O50" s="1315"/>
      <c r="P50" s="1315"/>
    </row>
    <row r="51" spans="3:16" x14ac:dyDescent="0.25">
      <c r="C51" s="25" t="s">
        <v>201</v>
      </c>
      <c r="D51" s="25"/>
      <c r="E51" t="s">
        <v>254</v>
      </c>
      <c r="N51" s="1314" t="s">
        <v>202</v>
      </c>
      <c r="O51" s="1314"/>
      <c r="P51" s="1314"/>
    </row>
    <row r="54" spans="3:16" x14ac:dyDescent="0.25">
      <c r="C54" s="1315"/>
      <c r="D54" s="1315"/>
      <c r="E54" s="1315"/>
      <c r="F54" s="1315"/>
      <c r="G54" s="1315"/>
      <c r="H54" s="1315"/>
      <c r="I54" s="1315"/>
      <c r="J54" s="1315"/>
      <c r="K54" s="1315"/>
      <c r="L54" s="1315"/>
      <c r="M54" s="1315"/>
      <c r="N54" s="1315"/>
      <c r="O54" s="1315"/>
      <c r="P54" s="1315"/>
    </row>
    <row r="57" spans="3:16" x14ac:dyDescent="0.25">
      <c r="C57" s="1314"/>
      <c r="D57" s="1314"/>
      <c r="E57" s="1314"/>
      <c r="F57" s="1314"/>
      <c r="G57" s="1314"/>
      <c r="H57" s="1314"/>
      <c r="I57" s="1314"/>
      <c r="J57" s="1314"/>
      <c r="K57" s="1314"/>
      <c r="L57" s="1314"/>
      <c r="M57" s="1314"/>
      <c r="N57" s="1314"/>
      <c r="O57" s="1314"/>
      <c r="P57" s="1314"/>
    </row>
    <row r="58" spans="3:16" x14ac:dyDescent="0.25">
      <c r="C58" s="1315"/>
      <c r="D58" s="1315"/>
      <c r="E58" s="1315"/>
      <c r="F58" s="1315"/>
      <c r="G58" s="1315"/>
      <c r="H58" s="1315"/>
      <c r="I58" s="1315"/>
      <c r="J58" s="1315"/>
      <c r="K58" s="1315"/>
      <c r="L58" s="1315"/>
      <c r="M58" s="1315"/>
      <c r="N58" s="1315"/>
      <c r="O58" s="1315"/>
      <c r="P58" s="1315"/>
    </row>
    <row r="59" spans="3:16" x14ac:dyDescent="0.25">
      <c r="C59" s="1314"/>
      <c r="D59" s="1314"/>
      <c r="E59" s="1314"/>
      <c r="F59" s="1314"/>
      <c r="G59" s="1314"/>
      <c r="H59" s="1314"/>
      <c r="I59" s="1314"/>
      <c r="J59" s="1314"/>
      <c r="K59" s="1314"/>
      <c r="L59" s="1314"/>
      <c r="M59" s="1314"/>
      <c r="N59" s="1314"/>
      <c r="O59" s="1314"/>
      <c r="P59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453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21" t="s">
        <v>40</v>
      </c>
      <c r="F22" s="1321" t="s">
        <v>41</v>
      </c>
      <c r="G22" s="132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21" t="s">
        <v>44</v>
      </c>
      <c r="F23" s="1321" t="s">
        <v>45</v>
      </c>
      <c r="G23" s="132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21" t="s">
        <v>49</v>
      </c>
      <c r="F24" s="1321" t="s">
        <v>50</v>
      </c>
      <c r="G24" s="132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21" t="s">
        <v>53</v>
      </c>
      <c r="F25" s="1321" t="s">
        <v>54</v>
      </c>
      <c r="G25" s="132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21" t="s">
        <v>427</v>
      </c>
      <c r="F26" s="1321" t="s">
        <v>57</v>
      </c>
      <c r="G26" s="132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21" t="s">
        <v>53</v>
      </c>
      <c r="F27" s="1321" t="s">
        <v>60</v>
      </c>
      <c r="G27" s="132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21" t="s">
        <v>63</v>
      </c>
      <c r="F28" s="1321" t="s">
        <v>64</v>
      </c>
      <c r="G28" s="132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21" t="s">
        <v>67</v>
      </c>
      <c r="F29" s="1321" t="s">
        <v>68</v>
      </c>
      <c r="G29" s="132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21" t="s">
        <v>71</v>
      </c>
      <c r="F30" s="1321" t="s">
        <v>72</v>
      </c>
      <c r="G30" s="132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21" t="s">
        <v>75</v>
      </c>
      <c r="F31" s="1321" t="s">
        <v>76</v>
      </c>
      <c r="G31" s="132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21" t="s">
        <v>78</v>
      </c>
      <c r="F32" s="1321" t="s">
        <v>79</v>
      </c>
      <c r="G32" s="132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21" t="s">
        <v>82</v>
      </c>
      <c r="F33" s="1321" t="s">
        <v>83</v>
      </c>
      <c r="G33" s="132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21" t="s">
        <v>85</v>
      </c>
      <c r="F34" s="1321" t="s">
        <v>86</v>
      </c>
      <c r="G34" s="132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21" t="s">
        <v>89</v>
      </c>
      <c r="F35" s="1321" t="s">
        <v>90</v>
      </c>
      <c r="G35" s="132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21" t="s">
        <v>92</v>
      </c>
      <c r="F36" s="1321" t="s">
        <v>93</v>
      </c>
      <c r="G36" s="132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21" t="s">
        <v>71</v>
      </c>
      <c r="F37" s="1321" t="s">
        <v>95</v>
      </c>
      <c r="G37" s="132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21" t="s">
        <v>97</v>
      </c>
      <c r="F38" s="1321" t="s">
        <v>98</v>
      </c>
      <c r="G38" s="132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21" t="s">
        <v>92</v>
      </c>
      <c r="F39" s="1321" t="s">
        <v>100</v>
      </c>
      <c r="G39" s="132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21" t="s">
        <v>102</v>
      </c>
      <c r="F40" s="1321" t="s">
        <v>103</v>
      </c>
      <c r="G40" s="132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21" t="s">
        <v>105</v>
      </c>
      <c r="F41" s="1321" t="s">
        <v>106</v>
      </c>
      <c r="G41" s="132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21" t="s">
        <v>105</v>
      </c>
      <c r="F42" s="1321" t="s">
        <v>108</v>
      </c>
      <c r="G42" s="132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21" t="s">
        <v>105</v>
      </c>
      <c r="F43" s="1321" t="s">
        <v>110</v>
      </c>
      <c r="G43" s="132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21" t="s">
        <v>78</v>
      </c>
      <c r="F44" s="1321" t="s">
        <v>115</v>
      </c>
      <c r="G44" s="132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21" t="s">
        <v>117</v>
      </c>
      <c r="F45" s="1321" t="s">
        <v>118</v>
      </c>
      <c r="G45" s="132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21" t="s">
        <v>120</v>
      </c>
      <c r="F46" s="1321" t="s">
        <v>121</v>
      </c>
      <c r="G46" s="132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21" t="s">
        <v>49</v>
      </c>
      <c r="F47" s="1321" t="s">
        <v>123</v>
      </c>
      <c r="G47" s="132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21" t="s">
        <v>125</v>
      </c>
      <c r="F48" s="1321" t="s">
        <v>126</v>
      </c>
      <c r="G48" s="132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21" t="s">
        <v>105</v>
      </c>
      <c r="F49" s="1321" t="s">
        <v>128</v>
      </c>
      <c r="G49" s="132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21" t="s">
        <v>102</v>
      </c>
      <c r="F50" s="1321" t="s">
        <v>130</v>
      </c>
      <c r="G50" s="132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21" t="s">
        <v>132</v>
      </c>
      <c r="F51" s="1321" t="s">
        <v>133</v>
      </c>
      <c r="G51" s="132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21" t="s">
        <v>117</v>
      </c>
      <c r="F52" s="1321" t="s">
        <v>135</v>
      </c>
      <c r="G52" s="132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21" t="s">
        <v>85</v>
      </c>
      <c r="F53" s="1321" t="s">
        <v>137</v>
      </c>
      <c r="G53" s="132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21" t="s">
        <v>139</v>
      </c>
      <c r="F54" s="1321" t="s">
        <v>140</v>
      </c>
      <c r="G54" s="132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21" t="s">
        <v>148</v>
      </c>
      <c r="F55" s="1321" t="s">
        <v>149</v>
      </c>
      <c r="G55" s="132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21" t="s">
        <v>151</v>
      </c>
      <c r="F56" s="1321" t="s">
        <v>152</v>
      </c>
      <c r="G56" s="132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21" t="s">
        <v>157</v>
      </c>
      <c r="F57" s="1321" t="s">
        <v>158</v>
      </c>
      <c r="G57" s="132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21" t="s">
        <v>160</v>
      </c>
      <c r="F59" s="1321" t="s">
        <v>161</v>
      </c>
      <c r="G59" s="132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21" t="s">
        <v>163</v>
      </c>
      <c r="F60" s="1321" t="s">
        <v>164</v>
      </c>
      <c r="G60" s="132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21" t="s">
        <v>92</v>
      </c>
      <c r="F63" s="1321" t="s">
        <v>168</v>
      </c>
      <c r="G63" s="132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21" t="s">
        <v>276</v>
      </c>
      <c r="F64" s="1321" t="s">
        <v>170</v>
      </c>
      <c r="G64" s="132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21" t="s">
        <v>40</v>
      </c>
      <c r="F68" s="1321" t="s">
        <v>172</v>
      </c>
      <c r="G68" s="132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21" t="s">
        <v>92</v>
      </c>
      <c r="F73" s="1321"/>
      <c r="G73" s="132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21" t="s">
        <v>276</v>
      </c>
      <c r="F78" s="1321"/>
      <c r="G78" s="132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21" t="s">
        <v>30</v>
      </c>
      <c r="F80" s="1321" t="s">
        <v>31</v>
      </c>
      <c r="G80" s="132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21" t="s">
        <v>30</v>
      </c>
      <c r="F81" s="1321" t="s">
        <v>31</v>
      </c>
      <c r="G81" s="132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21" t="s">
        <v>92</v>
      </c>
      <c r="F88" s="1321" t="s">
        <v>176</v>
      </c>
      <c r="G88" s="132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21" t="s">
        <v>178</v>
      </c>
      <c r="F89" s="1321" t="s">
        <v>179</v>
      </c>
      <c r="G89" s="132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330" t="s">
        <v>92</v>
      </c>
      <c r="F90" s="1330" t="s">
        <v>193</v>
      </c>
      <c r="G90" s="133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331" t="s">
        <v>288</v>
      </c>
      <c r="D128" s="1331"/>
      <c r="E128" s="1331"/>
      <c r="F128" s="1331"/>
      <c r="G128" s="1331"/>
      <c r="H128" s="133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315" t="s">
        <v>196</v>
      </c>
      <c r="O131" s="1315"/>
      <c r="P131" s="131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314" t="s">
        <v>198</v>
      </c>
      <c r="O134" s="1314"/>
      <c r="P134" s="131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15" t="s">
        <v>253</v>
      </c>
      <c r="O135" s="1315"/>
      <c r="P135" s="1315"/>
    </row>
    <row r="136" spans="3:16" x14ac:dyDescent="0.25">
      <c r="C136" s="25" t="s">
        <v>201</v>
      </c>
      <c r="D136" s="25"/>
      <c r="E136" t="s">
        <v>254</v>
      </c>
      <c r="N136" s="1314" t="s">
        <v>202</v>
      </c>
      <c r="O136" s="1314"/>
      <c r="P136" s="1314"/>
    </row>
    <row r="139" spans="3:16" x14ac:dyDescent="0.25">
      <c r="C139" s="1315"/>
      <c r="D139" s="1315"/>
      <c r="E139" s="1315"/>
      <c r="F139" s="1315"/>
      <c r="G139" s="1315"/>
      <c r="H139" s="1315"/>
      <c r="I139" s="1315"/>
      <c r="J139" s="1315"/>
      <c r="K139" s="1315"/>
      <c r="L139" s="1315"/>
      <c r="M139" s="1315"/>
      <c r="N139" s="1315"/>
      <c r="O139" s="1315"/>
      <c r="P139" s="1315"/>
    </row>
    <row r="142" spans="3:16" x14ac:dyDescent="0.25">
      <c r="C142" s="1314"/>
      <c r="D142" s="1314"/>
      <c r="E142" s="1314"/>
      <c r="F142" s="1314"/>
      <c r="G142" s="1314"/>
      <c r="H142" s="1314"/>
      <c r="I142" s="1314"/>
      <c r="J142" s="1314"/>
      <c r="K142" s="1314"/>
      <c r="L142" s="1314"/>
      <c r="M142" s="1314"/>
      <c r="N142" s="1314"/>
      <c r="O142" s="1314"/>
      <c r="P142" s="1314"/>
    </row>
    <row r="143" spans="3:16" x14ac:dyDescent="0.25">
      <c r="C143" s="1315"/>
      <c r="D143" s="1315"/>
      <c r="E143" s="1315"/>
      <c r="F143" s="1315"/>
      <c r="G143" s="1315"/>
      <c r="H143" s="1315"/>
      <c r="I143" s="1315"/>
      <c r="J143" s="1315"/>
      <c r="K143" s="1315"/>
      <c r="L143" s="1315"/>
      <c r="M143" s="1315"/>
      <c r="N143" s="1315"/>
      <c r="O143" s="1315"/>
      <c r="P143" s="1315"/>
    </row>
    <row r="144" spans="3:16" x14ac:dyDescent="0.25">
      <c r="C144" s="1314"/>
      <c r="D144" s="1314"/>
      <c r="E144" s="1314"/>
      <c r="F144" s="1314"/>
      <c r="G144" s="1314"/>
      <c r="H144" s="1314"/>
      <c r="I144" s="1314"/>
      <c r="J144" s="1314"/>
      <c r="K144" s="1314"/>
      <c r="L144" s="1314"/>
      <c r="M144" s="1314"/>
      <c r="N144" s="1314"/>
      <c r="O144" s="1314"/>
      <c r="P144" s="131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454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412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338" t="s">
        <v>194</v>
      </c>
      <c r="D24" s="1338"/>
      <c r="E24" s="1338"/>
      <c r="F24" s="1338"/>
      <c r="G24" s="1338"/>
      <c r="H24" s="1338"/>
      <c r="I24" s="1337">
        <f t="shared" ref="I24:Q24" si="0">SUM(I18:I23)</f>
        <v>220000</v>
      </c>
      <c r="J24" s="1339">
        <f t="shared" si="0"/>
        <v>0</v>
      </c>
      <c r="K24" s="1337">
        <f t="shared" si="0"/>
        <v>220000</v>
      </c>
      <c r="L24" s="1337">
        <f t="shared" si="0"/>
        <v>6314</v>
      </c>
      <c r="M24" s="1337">
        <f t="shared" si="0"/>
        <v>5783.34</v>
      </c>
      <c r="N24" s="1337">
        <f t="shared" si="0"/>
        <v>6688</v>
      </c>
      <c r="O24" s="1337">
        <f t="shared" si="0"/>
        <v>825</v>
      </c>
      <c r="P24" s="1337">
        <f t="shared" si="0"/>
        <v>19610.34</v>
      </c>
      <c r="Q24" s="1340">
        <f t="shared" si="0"/>
        <v>200389.65999999997</v>
      </c>
    </row>
    <row r="25" spans="2:17" x14ac:dyDescent="0.25">
      <c r="C25" s="1338"/>
      <c r="D25" s="1338"/>
      <c r="E25" s="1338"/>
      <c r="F25" s="1338"/>
      <c r="G25" s="1338"/>
      <c r="H25" s="1338"/>
      <c r="I25" s="1337"/>
      <c r="J25" s="1339"/>
      <c r="K25" s="1337"/>
      <c r="L25" s="1337"/>
      <c r="M25" s="1337"/>
      <c r="N25" s="1337"/>
      <c r="O25" s="1337"/>
      <c r="P25" s="1337"/>
      <c r="Q25" s="1340"/>
    </row>
    <row r="38" spans="3:16" x14ac:dyDescent="0.25">
      <c r="C38" s="24" t="s">
        <v>195</v>
      </c>
      <c r="D38" s="24"/>
      <c r="E38" s="5" t="s">
        <v>250</v>
      </c>
      <c r="N38" s="1315" t="s">
        <v>196</v>
      </c>
      <c r="O38" s="1315"/>
      <c r="P38" s="131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314" t="s">
        <v>198</v>
      </c>
      <c r="O41" s="1314"/>
      <c r="P41" s="131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15" t="s">
        <v>253</v>
      </c>
      <c r="O42" s="1315"/>
      <c r="P42" s="1315"/>
    </row>
    <row r="43" spans="3:16" x14ac:dyDescent="0.25">
      <c r="C43" s="25" t="s">
        <v>201</v>
      </c>
      <c r="D43" s="25"/>
      <c r="E43" t="s">
        <v>254</v>
      </c>
      <c r="N43" s="1314" t="s">
        <v>202</v>
      </c>
      <c r="O43" s="1314"/>
      <c r="P43" s="1314"/>
    </row>
    <row r="46" spans="3:16" x14ac:dyDescent="0.25">
      <c r="C46" s="1315"/>
      <c r="D46" s="1315"/>
      <c r="E46" s="1315"/>
      <c r="F46" s="1315"/>
      <c r="G46" s="1315"/>
      <c r="H46" s="1315"/>
      <c r="I46" s="1315"/>
      <c r="J46" s="1315"/>
      <c r="K46" s="1315"/>
      <c r="L46" s="1315"/>
      <c r="M46" s="1315"/>
      <c r="N46" s="1315"/>
      <c r="O46" s="1315"/>
      <c r="P46" s="1315"/>
    </row>
    <row r="49" spans="3:16" x14ac:dyDescent="0.25">
      <c r="C49" s="1314"/>
      <c r="D49" s="1314"/>
      <c r="E49" s="1314"/>
      <c r="F49" s="1314"/>
      <c r="G49" s="1314"/>
      <c r="H49" s="1314"/>
      <c r="I49" s="1314"/>
      <c r="J49" s="1314"/>
      <c r="K49" s="1314"/>
      <c r="L49" s="1314"/>
      <c r="M49" s="1314"/>
      <c r="N49" s="1314"/>
      <c r="O49" s="1314"/>
      <c r="P49" s="1314"/>
    </row>
    <row r="50" spans="3:16" x14ac:dyDescent="0.25">
      <c r="C50" s="1315"/>
      <c r="D50" s="1315"/>
      <c r="E50" s="1315"/>
      <c r="F50" s="1315"/>
      <c r="G50" s="1315"/>
      <c r="H50" s="1315"/>
      <c r="I50" s="1315"/>
      <c r="J50" s="1315"/>
      <c r="K50" s="1315"/>
      <c r="L50" s="1315"/>
      <c r="M50" s="1315"/>
      <c r="N50" s="1315"/>
      <c r="O50" s="1315"/>
      <c r="P50" s="1315"/>
    </row>
    <row r="51" spans="3:16" x14ac:dyDescent="0.25">
      <c r="C51" s="1314"/>
      <c r="D51" s="1314"/>
      <c r="E51" s="1314"/>
      <c r="F51" s="1314"/>
      <c r="G51" s="1314"/>
      <c r="H51" s="1314"/>
      <c r="I51" s="1314"/>
      <c r="J51" s="1314"/>
      <c r="K51" s="1314"/>
      <c r="L51" s="1314"/>
      <c r="M51" s="1314"/>
      <c r="N51" s="1314"/>
      <c r="O51" s="1314"/>
      <c r="P51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455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412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338" t="s">
        <v>194</v>
      </c>
      <c r="D24" s="1338"/>
      <c r="E24" s="1338"/>
      <c r="F24" s="1338"/>
      <c r="G24" s="1338"/>
      <c r="H24" s="1338"/>
      <c r="I24" s="1337">
        <f t="shared" ref="I24:Q24" si="0">SUM(I18:I23)</f>
        <v>220000</v>
      </c>
      <c r="J24" s="1339">
        <f t="shared" si="0"/>
        <v>0</v>
      </c>
      <c r="K24" s="1337">
        <f t="shared" si="0"/>
        <v>220000</v>
      </c>
      <c r="L24" s="1337">
        <f t="shared" si="0"/>
        <v>6314</v>
      </c>
      <c r="M24" s="1337">
        <f t="shared" si="0"/>
        <v>5783.34</v>
      </c>
      <c r="N24" s="1337">
        <f t="shared" si="0"/>
        <v>6688</v>
      </c>
      <c r="O24" s="1337">
        <f t="shared" si="0"/>
        <v>825</v>
      </c>
      <c r="P24" s="1337">
        <f t="shared" si="0"/>
        <v>19610.34</v>
      </c>
      <c r="Q24" s="1340">
        <f t="shared" si="0"/>
        <v>200389.65999999997</v>
      </c>
    </row>
    <row r="25" spans="2:17" x14ac:dyDescent="0.25">
      <c r="C25" s="1338"/>
      <c r="D25" s="1338"/>
      <c r="E25" s="1338"/>
      <c r="F25" s="1338"/>
      <c r="G25" s="1338"/>
      <c r="H25" s="1338"/>
      <c r="I25" s="1337"/>
      <c r="J25" s="1339"/>
      <c r="K25" s="1337"/>
      <c r="L25" s="1337"/>
      <c r="M25" s="1337"/>
      <c r="N25" s="1337"/>
      <c r="O25" s="1337"/>
      <c r="P25" s="1337"/>
      <c r="Q25" s="1340"/>
    </row>
    <row r="38" spans="3:16" x14ac:dyDescent="0.25">
      <c r="C38" s="24" t="s">
        <v>195</v>
      </c>
      <c r="D38" s="24"/>
      <c r="E38" s="5" t="s">
        <v>250</v>
      </c>
      <c r="N38" s="1315" t="s">
        <v>196</v>
      </c>
      <c r="O38" s="1315"/>
      <c r="P38" s="131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314" t="s">
        <v>198</v>
      </c>
      <c r="O41" s="1314"/>
      <c r="P41" s="131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15" t="s">
        <v>253</v>
      </c>
      <c r="O42" s="1315"/>
      <c r="P42" s="1315"/>
    </row>
    <row r="43" spans="3:16" x14ac:dyDescent="0.25">
      <c r="C43" s="25" t="s">
        <v>201</v>
      </c>
      <c r="D43" s="25"/>
      <c r="E43" t="s">
        <v>254</v>
      </c>
      <c r="N43" s="1314" t="s">
        <v>202</v>
      </c>
      <c r="O43" s="1314"/>
      <c r="P43" s="1314"/>
    </row>
    <row r="46" spans="3:16" x14ac:dyDescent="0.25">
      <c r="C46" s="1315"/>
      <c r="D46" s="1315"/>
      <c r="E46" s="1315"/>
      <c r="F46" s="1315"/>
      <c r="G46" s="1315"/>
      <c r="H46" s="1315"/>
      <c r="I46" s="1315"/>
      <c r="J46" s="1315"/>
      <c r="K46" s="1315"/>
      <c r="L46" s="1315"/>
      <c r="M46" s="1315"/>
      <c r="N46" s="1315"/>
      <c r="O46" s="1315"/>
      <c r="P46" s="1315"/>
    </row>
    <row r="49" spans="3:16" x14ac:dyDescent="0.25">
      <c r="C49" s="1314"/>
      <c r="D49" s="1314"/>
      <c r="E49" s="1314"/>
      <c r="F49" s="1314"/>
      <c r="G49" s="1314"/>
      <c r="H49" s="1314"/>
      <c r="I49" s="1314"/>
      <c r="J49" s="1314"/>
      <c r="K49" s="1314"/>
      <c r="L49" s="1314"/>
      <c r="M49" s="1314"/>
      <c r="N49" s="1314"/>
      <c r="O49" s="1314"/>
      <c r="P49" s="1314"/>
    </row>
    <row r="50" spans="3:16" x14ac:dyDescent="0.25">
      <c r="C50" s="1315"/>
      <c r="D50" s="1315"/>
      <c r="E50" s="1315"/>
      <c r="F50" s="1315"/>
      <c r="G50" s="1315"/>
      <c r="H50" s="1315"/>
      <c r="I50" s="1315"/>
      <c r="J50" s="1315"/>
      <c r="K50" s="1315"/>
      <c r="L50" s="1315"/>
      <c r="M50" s="1315"/>
      <c r="N50" s="1315"/>
      <c r="O50" s="1315"/>
      <c r="P50" s="1315"/>
    </row>
    <row r="51" spans="3:16" x14ac:dyDescent="0.25">
      <c r="C51" s="1314"/>
      <c r="D51" s="1314"/>
      <c r="E51" s="1314"/>
      <c r="F51" s="1314"/>
      <c r="G51" s="1314"/>
      <c r="H51" s="1314"/>
      <c r="I51" s="1314"/>
      <c r="J51" s="1314"/>
      <c r="K51" s="1314"/>
      <c r="L51" s="1314"/>
      <c r="M51" s="1314"/>
      <c r="N51" s="1314"/>
      <c r="O51" s="1314"/>
      <c r="P51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456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338" t="s">
        <v>194</v>
      </c>
      <c r="D39" s="1338"/>
      <c r="E39" s="1338"/>
      <c r="F39" s="1338"/>
      <c r="G39" s="1338"/>
      <c r="H39" s="1338"/>
      <c r="I39" s="1337">
        <f>SUM(I18:I38)</f>
        <v>891500</v>
      </c>
      <c r="J39" s="1339">
        <f>SUM(J18:J38)</f>
        <v>0</v>
      </c>
      <c r="K39" s="1337">
        <v>891500</v>
      </c>
      <c r="L39" s="1337">
        <f>SUM(L18:L38)</f>
        <v>25586.05</v>
      </c>
      <c r="M39" s="1337">
        <v>35295.4</v>
      </c>
      <c r="N39" s="1337">
        <f>SUM(N18:N38)</f>
        <v>27101.599999999999</v>
      </c>
      <c r="O39" s="1337">
        <f>SUM(O18:O38)</f>
        <v>1815.12</v>
      </c>
      <c r="P39" s="1337">
        <v>89798.17</v>
      </c>
      <c r="Q39" s="1340">
        <f>SUM(Q18:Q38)</f>
        <v>801701.82999999984</v>
      </c>
    </row>
    <row r="40" spans="2:17" x14ac:dyDescent="0.25">
      <c r="C40" s="1338"/>
      <c r="D40" s="1338"/>
      <c r="E40" s="1338"/>
      <c r="F40" s="1338"/>
      <c r="G40" s="1338"/>
      <c r="H40" s="1338"/>
      <c r="I40" s="1337"/>
      <c r="J40" s="1339"/>
      <c r="K40" s="1337"/>
      <c r="L40" s="1337"/>
      <c r="M40" s="1337"/>
      <c r="N40" s="1337"/>
      <c r="O40" s="1337"/>
      <c r="P40" s="1337"/>
      <c r="Q40" s="134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15" t="s">
        <v>196</v>
      </c>
      <c r="O43" s="1315"/>
      <c r="P43" s="131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314" t="s">
        <v>198</v>
      </c>
      <c r="O46" s="1314"/>
      <c r="P46" s="131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15" t="s">
        <v>253</v>
      </c>
      <c r="O47" s="1315"/>
      <c r="P47" s="1315"/>
    </row>
    <row r="48" spans="2:17" x14ac:dyDescent="0.25">
      <c r="C48" s="25" t="s">
        <v>201</v>
      </c>
      <c r="D48" s="25"/>
      <c r="E48" t="s">
        <v>254</v>
      </c>
      <c r="N48" s="1314" t="s">
        <v>202</v>
      </c>
      <c r="O48" s="1314"/>
      <c r="P48" s="1314"/>
    </row>
    <row r="51" spans="3:16" x14ac:dyDescent="0.25">
      <c r="C51" s="1315"/>
      <c r="D51" s="1315"/>
      <c r="E51" s="1315"/>
      <c r="F51" s="1315"/>
      <c r="G51" s="1315"/>
      <c r="H51" s="1315"/>
      <c r="I51" s="1315"/>
      <c r="J51" s="1315"/>
      <c r="K51" s="1315"/>
      <c r="L51" s="1315"/>
      <c r="M51" s="1315"/>
      <c r="N51" s="1315"/>
      <c r="O51" s="1315"/>
      <c r="P51" s="1315"/>
    </row>
    <row r="54" spans="3:16" x14ac:dyDescent="0.25">
      <c r="C54" s="1314"/>
      <c r="D54" s="1314"/>
      <c r="E54" s="1314"/>
      <c r="F54" s="1314"/>
      <c r="G54" s="1314"/>
      <c r="H54" s="1314"/>
      <c r="I54" s="1314"/>
      <c r="J54" s="1314"/>
      <c r="K54" s="1314"/>
      <c r="L54" s="1314"/>
      <c r="M54" s="1314"/>
      <c r="N54" s="1314"/>
      <c r="O54" s="1314"/>
      <c r="P54" s="1314"/>
    </row>
    <row r="55" spans="3:16" x14ac:dyDescent="0.25">
      <c r="C55" s="1315"/>
      <c r="D55" s="1315"/>
      <c r="E55" s="1315"/>
      <c r="F55" s="1315"/>
      <c r="G55" s="1315"/>
      <c r="H55" s="1315"/>
      <c r="I55" s="1315"/>
      <c r="J55" s="1315"/>
      <c r="K55" s="1315"/>
      <c r="L55" s="1315"/>
      <c r="M55" s="1315"/>
      <c r="N55" s="1315"/>
      <c r="O55" s="1315"/>
      <c r="P55" s="1315"/>
    </row>
    <row r="56" spans="3:16" x14ac:dyDescent="0.25">
      <c r="C56" s="1314"/>
      <c r="D56" s="1314"/>
      <c r="E56" s="1314"/>
      <c r="F56" s="1314"/>
      <c r="G56" s="1314"/>
      <c r="H56" s="1314"/>
      <c r="I56" s="1314"/>
      <c r="J56" s="1314"/>
      <c r="K56" s="1314"/>
      <c r="L56" s="1314"/>
      <c r="M56" s="1314"/>
      <c r="N56" s="1314"/>
      <c r="O56" s="1314"/>
      <c r="P56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402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457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343" t="s">
        <v>194</v>
      </c>
      <c r="C31" s="1343"/>
      <c r="D31" s="1343"/>
      <c r="E31" s="1343"/>
      <c r="F31" s="1341">
        <v>147000</v>
      </c>
      <c r="G31" s="1342">
        <v>0</v>
      </c>
      <c r="H31" s="1341">
        <v>147000</v>
      </c>
      <c r="I31" s="1342">
        <v>0</v>
      </c>
      <c r="J31" s="1342">
        <v>0</v>
      </c>
      <c r="K31" s="1342">
        <v>0</v>
      </c>
      <c r="L31" s="1342">
        <v>0</v>
      </c>
      <c r="M31" s="1342">
        <v>0</v>
      </c>
      <c r="N31" s="1341">
        <v>147000</v>
      </c>
    </row>
    <row r="32" spans="1:14" x14ac:dyDescent="0.25">
      <c r="B32" s="1343"/>
      <c r="C32" s="1343"/>
      <c r="D32" s="1343"/>
      <c r="E32" s="1343"/>
      <c r="F32" s="1341"/>
      <c r="G32" s="1342"/>
      <c r="H32" s="1341"/>
      <c r="I32" s="1342"/>
      <c r="J32" s="1342"/>
      <c r="K32" s="1342"/>
      <c r="L32" s="1342"/>
      <c r="M32" s="1342"/>
      <c r="N32" s="1341"/>
    </row>
    <row r="44" spans="1:14" x14ac:dyDescent="0.25">
      <c r="A44" s="24" t="s">
        <v>257</v>
      </c>
      <c r="B44" s="24"/>
      <c r="C44" s="5" t="s">
        <v>258</v>
      </c>
      <c r="L44" s="1315" t="s">
        <v>196</v>
      </c>
      <c r="M44" s="1315"/>
      <c r="N44" s="1315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314" t="s">
        <v>198</v>
      </c>
      <c r="M47" s="1314"/>
      <c r="N47" s="1314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315" t="s">
        <v>253</v>
      </c>
      <c r="M48" s="1315"/>
      <c r="N48" s="1315"/>
    </row>
    <row r="49" spans="1:14" x14ac:dyDescent="0.25">
      <c r="A49" s="25" t="s">
        <v>263</v>
      </c>
      <c r="B49" s="25"/>
      <c r="C49" t="s">
        <v>264</v>
      </c>
      <c r="L49" s="1314" t="s">
        <v>202</v>
      </c>
      <c r="M49" s="1314"/>
      <c r="N49" s="1314"/>
    </row>
    <row r="54" spans="1:14" x14ac:dyDescent="0.25">
      <c r="A54" s="1314"/>
      <c r="B54" s="1314"/>
      <c r="C54" s="1314"/>
      <c r="D54" s="1314"/>
      <c r="E54" s="1314"/>
      <c r="F54" s="1314"/>
      <c r="G54" s="1314"/>
      <c r="H54" s="1314"/>
      <c r="I54" s="1314"/>
      <c r="J54" s="1314"/>
      <c r="K54" s="1314"/>
      <c r="L54" s="1314"/>
      <c r="M54" s="1314"/>
      <c r="N54" s="1314"/>
    </row>
    <row r="55" spans="1:14" x14ac:dyDescent="0.25">
      <c r="A55" s="1315"/>
      <c r="B55" s="1315"/>
      <c r="C55" s="1315"/>
      <c r="D55" s="1315"/>
      <c r="E55" s="1315"/>
      <c r="F55" s="1315"/>
      <c r="G55" s="1315"/>
      <c r="H55" s="1315"/>
      <c r="I55" s="1315"/>
      <c r="J55" s="1315"/>
      <c r="K55" s="1315"/>
      <c r="L55" s="1315"/>
      <c r="M55" s="1315"/>
      <c r="N55" s="1315"/>
    </row>
    <row r="56" spans="1:14" x14ac:dyDescent="0.25">
      <c r="A56" s="1314"/>
      <c r="B56" s="1314"/>
      <c r="C56" s="1314"/>
      <c r="D56" s="1314"/>
      <c r="E56" s="1314"/>
      <c r="F56" s="1314"/>
      <c r="G56" s="1314"/>
      <c r="H56" s="1314"/>
      <c r="I56" s="1314"/>
      <c r="J56" s="1314"/>
      <c r="K56" s="1314"/>
      <c r="L56" s="1314"/>
      <c r="M56" s="1314"/>
      <c r="N56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460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21" t="s">
        <v>40</v>
      </c>
      <c r="F22" s="1321" t="s">
        <v>41</v>
      </c>
      <c r="G22" s="132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21" t="s">
        <v>44</v>
      </c>
      <c r="F23" s="1321" t="s">
        <v>45</v>
      </c>
      <c r="G23" s="132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21" t="s">
        <v>49</v>
      </c>
      <c r="F24" s="1321" t="s">
        <v>50</v>
      </c>
      <c r="G24" s="132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21" t="s">
        <v>53</v>
      </c>
      <c r="F25" s="1321" t="s">
        <v>54</v>
      </c>
      <c r="G25" s="132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21" t="s">
        <v>427</v>
      </c>
      <c r="F26" s="1321" t="s">
        <v>57</v>
      </c>
      <c r="G26" s="132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21" t="s">
        <v>53</v>
      </c>
      <c r="F27" s="1321" t="s">
        <v>60</v>
      </c>
      <c r="G27" s="132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21" t="s">
        <v>63</v>
      </c>
      <c r="F28" s="1321" t="s">
        <v>64</v>
      </c>
      <c r="G28" s="132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21" t="s">
        <v>67</v>
      </c>
      <c r="F29" s="1321" t="s">
        <v>68</v>
      </c>
      <c r="G29" s="132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21" t="s">
        <v>71</v>
      </c>
      <c r="F30" s="1321" t="s">
        <v>72</v>
      </c>
      <c r="G30" s="132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21" t="s">
        <v>75</v>
      </c>
      <c r="F31" s="1321" t="s">
        <v>76</v>
      </c>
      <c r="G31" s="132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21" t="s">
        <v>78</v>
      </c>
      <c r="F32" s="1321" t="s">
        <v>79</v>
      </c>
      <c r="G32" s="132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21" t="s">
        <v>82</v>
      </c>
      <c r="F33" s="1321" t="s">
        <v>83</v>
      </c>
      <c r="G33" s="132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21" t="s">
        <v>85</v>
      </c>
      <c r="F34" s="1321" t="s">
        <v>86</v>
      </c>
      <c r="G34" s="132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21" t="s">
        <v>89</v>
      </c>
      <c r="F35" s="1321" t="s">
        <v>90</v>
      </c>
      <c r="G35" s="132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21" t="s">
        <v>92</v>
      </c>
      <c r="F36" s="1321" t="s">
        <v>93</v>
      </c>
      <c r="G36" s="132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21" t="s">
        <v>71</v>
      </c>
      <c r="F37" s="1321" t="s">
        <v>95</v>
      </c>
      <c r="G37" s="132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21" t="s">
        <v>97</v>
      </c>
      <c r="F38" s="1321" t="s">
        <v>98</v>
      </c>
      <c r="G38" s="132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21" t="s">
        <v>92</v>
      </c>
      <c r="F39" s="1321" t="s">
        <v>100</v>
      </c>
      <c r="G39" s="132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21" t="s">
        <v>102</v>
      </c>
      <c r="F40" s="1321" t="s">
        <v>103</v>
      </c>
      <c r="G40" s="132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21" t="s">
        <v>105</v>
      </c>
      <c r="F41" s="1321" t="s">
        <v>106</v>
      </c>
      <c r="G41" s="132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21" t="s">
        <v>105</v>
      </c>
      <c r="F42" s="1321" t="s">
        <v>108</v>
      </c>
      <c r="G42" s="132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21" t="s">
        <v>105</v>
      </c>
      <c r="F43" s="1321" t="s">
        <v>110</v>
      </c>
      <c r="G43" s="132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21" t="s">
        <v>78</v>
      </c>
      <c r="F44" s="1321" t="s">
        <v>115</v>
      </c>
      <c r="G44" s="132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21" t="s">
        <v>117</v>
      </c>
      <c r="F45" s="1321" t="s">
        <v>118</v>
      </c>
      <c r="G45" s="132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21" t="s">
        <v>120</v>
      </c>
      <c r="F46" s="1321" t="s">
        <v>121</v>
      </c>
      <c r="G46" s="132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21" t="s">
        <v>49</v>
      </c>
      <c r="F47" s="1321" t="s">
        <v>123</v>
      </c>
      <c r="G47" s="132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21" t="s">
        <v>125</v>
      </c>
      <c r="F48" s="1321" t="s">
        <v>126</v>
      </c>
      <c r="G48" s="132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21" t="s">
        <v>105</v>
      </c>
      <c r="F49" s="1321" t="s">
        <v>128</v>
      </c>
      <c r="G49" s="132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21" t="s">
        <v>102</v>
      </c>
      <c r="F50" s="1321" t="s">
        <v>130</v>
      </c>
      <c r="G50" s="132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21" t="s">
        <v>132</v>
      </c>
      <c r="F51" s="1321" t="s">
        <v>133</v>
      </c>
      <c r="G51" s="132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21" t="s">
        <v>117</v>
      </c>
      <c r="F52" s="1321" t="s">
        <v>135</v>
      </c>
      <c r="G52" s="132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21" t="s">
        <v>85</v>
      </c>
      <c r="F53" s="1321" t="s">
        <v>137</v>
      </c>
      <c r="G53" s="132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21" t="s">
        <v>139</v>
      </c>
      <c r="F54" s="1321" t="s">
        <v>140</v>
      </c>
      <c r="G54" s="132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21" t="s">
        <v>148</v>
      </c>
      <c r="F55" s="1321" t="s">
        <v>149</v>
      </c>
      <c r="G55" s="132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21" t="s">
        <v>151</v>
      </c>
      <c r="F56" s="1321" t="s">
        <v>152</v>
      </c>
      <c r="G56" s="132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21" t="s">
        <v>157</v>
      </c>
      <c r="F57" s="1321" t="s">
        <v>158</v>
      </c>
      <c r="G57" s="132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21" t="s">
        <v>160</v>
      </c>
      <c r="F59" s="1321" t="s">
        <v>161</v>
      </c>
      <c r="G59" s="132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21" t="s">
        <v>163</v>
      </c>
      <c r="F60" s="1321" t="s">
        <v>164</v>
      </c>
      <c r="G60" s="132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21" t="s">
        <v>92</v>
      </c>
      <c r="F63" s="1321" t="s">
        <v>168</v>
      </c>
      <c r="G63" s="132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21" t="s">
        <v>276</v>
      </c>
      <c r="F64" s="1321" t="s">
        <v>170</v>
      </c>
      <c r="G64" s="132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21" t="s">
        <v>40</v>
      </c>
      <c r="F68" s="1321" t="s">
        <v>172</v>
      </c>
      <c r="G68" s="132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21" t="s">
        <v>92</v>
      </c>
      <c r="F73" s="1321"/>
      <c r="G73" s="132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21" t="s">
        <v>276</v>
      </c>
      <c r="F78" s="1321"/>
      <c r="G78" s="132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21" t="s">
        <v>30</v>
      </c>
      <c r="F80" s="1321" t="s">
        <v>31</v>
      </c>
      <c r="G80" s="132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21" t="s">
        <v>30</v>
      </c>
      <c r="F81" s="1321" t="s">
        <v>31</v>
      </c>
      <c r="G81" s="132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21" t="s">
        <v>92</v>
      </c>
      <c r="F88" s="1321" t="s">
        <v>176</v>
      </c>
      <c r="G88" s="132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21" t="s">
        <v>178</v>
      </c>
      <c r="F89" s="1321" t="s">
        <v>179</v>
      </c>
      <c r="G89" s="132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330" t="s">
        <v>92</v>
      </c>
      <c r="F90" s="1330" t="s">
        <v>193</v>
      </c>
      <c r="G90" s="133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331" t="s">
        <v>288</v>
      </c>
      <c r="D131" s="1331"/>
      <c r="E131" s="1331"/>
      <c r="F131" s="1331"/>
      <c r="G131" s="1331"/>
      <c r="H131" s="1331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315" t="s">
        <v>196</v>
      </c>
      <c r="O134" s="1315"/>
      <c r="P134" s="1315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314" t="s">
        <v>198</v>
      </c>
      <c r="O137" s="1314"/>
      <c r="P137" s="1314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315" t="s">
        <v>253</v>
      </c>
      <c r="O138" s="1315"/>
      <c r="P138" s="1315"/>
    </row>
    <row r="139" spans="2:17" x14ac:dyDescent="0.25">
      <c r="C139" s="25" t="s">
        <v>201</v>
      </c>
      <c r="D139" s="25"/>
      <c r="E139" t="s">
        <v>254</v>
      </c>
      <c r="N139" s="1314" t="s">
        <v>202</v>
      </c>
      <c r="O139" s="1314"/>
      <c r="P139" s="1314"/>
    </row>
    <row r="142" spans="2:17" x14ac:dyDescent="0.25">
      <c r="C142" s="1315"/>
      <c r="D142" s="1315"/>
      <c r="E142" s="1315"/>
      <c r="F142" s="1315"/>
      <c r="G142" s="1315"/>
      <c r="H142" s="1315"/>
      <c r="I142" s="1315"/>
      <c r="J142" s="1315"/>
      <c r="K142" s="1315"/>
      <c r="L142" s="1315"/>
      <c r="M142" s="1315"/>
      <c r="N142" s="1315"/>
      <c r="O142" s="1315"/>
      <c r="P142" s="1315"/>
    </row>
    <row r="145" spans="3:16" x14ac:dyDescent="0.25">
      <c r="C145" s="1314"/>
      <c r="D145" s="1314"/>
      <c r="E145" s="1314"/>
      <c r="F145" s="1314"/>
      <c r="G145" s="1314"/>
      <c r="H145" s="1314"/>
      <c r="I145" s="1314"/>
      <c r="J145" s="1314"/>
      <c r="K145" s="1314"/>
      <c r="L145" s="1314"/>
      <c r="M145" s="1314"/>
      <c r="N145" s="1314"/>
      <c r="O145" s="1314"/>
      <c r="P145" s="1314"/>
    </row>
    <row r="146" spans="3:16" x14ac:dyDescent="0.25">
      <c r="C146" s="1315"/>
      <c r="D146" s="1315"/>
      <c r="E146" s="1315"/>
      <c r="F146" s="1315"/>
      <c r="G146" s="1315"/>
      <c r="H146" s="1315"/>
      <c r="I146" s="1315"/>
      <c r="J146" s="1315"/>
      <c r="K146" s="1315"/>
      <c r="L146" s="1315"/>
      <c r="M146" s="1315"/>
      <c r="N146" s="1315"/>
      <c r="O146" s="1315"/>
      <c r="P146" s="1315"/>
    </row>
    <row r="147" spans="3:16" x14ac:dyDescent="0.25">
      <c r="C147" s="1314"/>
      <c r="D147" s="1314"/>
      <c r="E147" s="1314"/>
      <c r="F147" s="1314"/>
      <c r="G147" s="1314"/>
      <c r="H147" s="1314"/>
      <c r="I147" s="1314"/>
      <c r="J147" s="1314"/>
      <c r="K147" s="1314"/>
      <c r="L147" s="1314"/>
      <c r="M147" s="1314"/>
      <c r="N147" s="1314"/>
      <c r="O147" s="1314"/>
      <c r="P147" s="131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463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21" t="s">
        <v>40</v>
      </c>
      <c r="F22" s="1321" t="s">
        <v>41</v>
      </c>
      <c r="G22" s="132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21" t="s">
        <v>44</v>
      </c>
      <c r="F23" s="1321" t="s">
        <v>45</v>
      </c>
      <c r="G23" s="132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21" t="s">
        <v>49</v>
      </c>
      <c r="F24" s="1321" t="s">
        <v>50</v>
      </c>
      <c r="G24" s="132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21" t="s">
        <v>53</v>
      </c>
      <c r="F25" s="1321" t="s">
        <v>54</v>
      </c>
      <c r="G25" s="132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21" t="s">
        <v>427</v>
      </c>
      <c r="F26" s="1321" t="s">
        <v>57</v>
      </c>
      <c r="G26" s="132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21" t="s">
        <v>53</v>
      </c>
      <c r="F27" s="1321" t="s">
        <v>60</v>
      </c>
      <c r="G27" s="132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21" t="s">
        <v>63</v>
      </c>
      <c r="F28" s="1321" t="s">
        <v>64</v>
      </c>
      <c r="G28" s="132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21" t="s">
        <v>67</v>
      </c>
      <c r="F29" s="1321" t="s">
        <v>68</v>
      </c>
      <c r="G29" s="132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21" t="s">
        <v>71</v>
      </c>
      <c r="F30" s="1321" t="s">
        <v>72</v>
      </c>
      <c r="G30" s="132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21" t="s">
        <v>75</v>
      </c>
      <c r="F31" s="1321" t="s">
        <v>76</v>
      </c>
      <c r="G31" s="132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21" t="s">
        <v>78</v>
      </c>
      <c r="F32" s="1321" t="s">
        <v>79</v>
      </c>
      <c r="G32" s="132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21" t="s">
        <v>82</v>
      </c>
      <c r="F33" s="1321" t="s">
        <v>83</v>
      </c>
      <c r="G33" s="132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21" t="s">
        <v>85</v>
      </c>
      <c r="F34" s="1321" t="s">
        <v>86</v>
      </c>
      <c r="G34" s="132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21" t="s">
        <v>89</v>
      </c>
      <c r="F35" s="1321" t="s">
        <v>90</v>
      </c>
      <c r="G35" s="132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21" t="s">
        <v>92</v>
      </c>
      <c r="F36" s="1321" t="s">
        <v>93</v>
      </c>
      <c r="G36" s="132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21" t="s">
        <v>71</v>
      </c>
      <c r="F37" s="1321" t="s">
        <v>95</v>
      </c>
      <c r="G37" s="132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21" t="s">
        <v>97</v>
      </c>
      <c r="F38" s="1321" t="s">
        <v>98</v>
      </c>
      <c r="G38" s="132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21" t="s">
        <v>92</v>
      </c>
      <c r="F39" s="1321" t="s">
        <v>100</v>
      </c>
      <c r="G39" s="132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21" t="s">
        <v>102</v>
      </c>
      <c r="F40" s="1321" t="s">
        <v>103</v>
      </c>
      <c r="G40" s="132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21" t="s">
        <v>105</v>
      </c>
      <c r="F41" s="1321" t="s">
        <v>106</v>
      </c>
      <c r="G41" s="132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21" t="s">
        <v>105</v>
      </c>
      <c r="F42" s="1321" t="s">
        <v>108</v>
      </c>
      <c r="G42" s="132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21" t="s">
        <v>78</v>
      </c>
      <c r="F43" s="1321" t="s">
        <v>115</v>
      </c>
      <c r="G43" s="132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21" t="s">
        <v>117</v>
      </c>
      <c r="F44" s="1321" t="s">
        <v>118</v>
      </c>
      <c r="G44" s="132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21" t="s">
        <v>120</v>
      </c>
      <c r="F45" s="1321" t="s">
        <v>121</v>
      </c>
      <c r="G45" s="132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21" t="s">
        <v>49</v>
      </c>
      <c r="F46" s="1321" t="s">
        <v>123</v>
      </c>
      <c r="G46" s="132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21" t="s">
        <v>125</v>
      </c>
      <c r="F47" s="1321" t="s">
        <v>126</v>
      </c>
      <c r="G47" s="132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21" t="s">
        <v>105</v>
      </c>
      <c r="F48" s="1321" t="s">
        <v>128</v>
      </c>
      <c r="G48" s="132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21" t="s">
        <v>102</v>
      </c>
      <c r="F49" s="1321" t="s">
        <v>130</v>
      </c>
      <c r="G49" s="132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21" t="s">
        <v>132</v>
      </c>
      <c r="F50" s="1321" t="s">
        <v>133</v>
      </c>
      <c r="G50" s="132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21" t="s">
        <v>117</v>
      </c>
      <c r="F51" s="1321" t="s">
        <v>135</v>
      </c>
      <c r="G51" s="132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21" t="s">
        <v>85</v>
      </c>
      <c r="F52" s="1321" t="s">
        <v>137</v>
      </c>
      <c r="G52" s="132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21" t="s">
        <v>139</v>
      </c>
      <c r="F53" s="1321" t="s">
        <v>140</v>
      </c>
      <c r="G53" s="132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21" t="s">
        <v>148</v>
      </c>
      <c r="F54" s="1321" t="s">
        <v>149</v>
      </c>
      <c r="G54" s="132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21" t="s">
        <v>151</v>
      </c>
      <c r="F55" s="1321" t="s">
        <v>152</v>
      </c>
      <c r="G55" s="132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21" t="s">
        <v>157</v>
      </c>
      <c r="F56" s="1321" t="s">
        <v>158</v>
      </c>
      <c r="G56" s="132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21" t="s">
        <v>160</v>
      </c>
      <c r="F58" s="1321" t="s">
        <v>161</v>
      </c>
      <c r="G58" s="132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21" t="s">
        <v>163</v>
      </c>
      <c r="F59" s="1321" t="s">
        <v>164</v>
      </c>
      <c r="G59" s="132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21" t="s">
        <v>92</v>
      </c>
      <c r="F62" s="1321" t="s">
        <v>168</v>
      </c>
      <c r="G62" s="132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21" t="s">
        <v>276</v>
      </c>
      <c r="F63" s="1321" t="s">
        <v>170</v>
      </c>
      <c r="G63" s="132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21" t="s">
        <v>40</v>
      </c>
      <c r="F67" s="1321" t="s">
        <v>172</v>
      </c>
      <c r="G67" s="132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21" t="s">
        <v>92</v>
      </c>
      <c r="F72" s="1321"/>
      <c r="G72" s="132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21" t="s">
        <v>276</v>
      </c>
      <c r="F77" s="1321"/>
      <c r="G77" s="132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21" t="s">
        <v>30</v>
      </c>
      <c r="F78" s="1321" t="s">
        <v>31</v>
      </c>
      <c r="G78" s="132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21" t="s">
        <v>30</v>
      </c>
      <c r="F80" s="1321" t="s">
        <v>31</v>
      </c>
      <c r="G80" s="132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21" t="s">
        <v>92</v>
      </c>
      <c r="F87" s="1321" t="s">
        <v>176</v>
      </c>
      <c r="G87" s="132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21" t="s">
        <v>178</v>
      </c>
      <c r="F88" s="1321" t="s">
        <v>179</v>
      </c>
      <c r="G88" s="132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330" t="s">
        <v>92</v>
      </c>
      <c r="F89" s="1330" t="s">
        <v>193</v>
      </c>
      <c r="G89" s="133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331" t="s">
        <v>288</v>
      </c>
      <c r="D132" s="1331"/>
      <c r="E132" s="1331"/>
      <c r="F132" s="1331"/>
      <c r="G132" s="1331"/>
      <c r="H132" s="133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15" t="s">
        <v>196</v>
      </c>
      <c r="O135" s="1315"/>
      <c r="P135" s="131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314" t="s">
        <v>198</v>
      </c>
      <c r="O138" s="1314"/>
      <c r="P138" s="131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15" t="s">
        <v>253</v>
      </c>
      <c r="O139" s="1315"/>
      <c r="P139" s="1315"/>
    </row>
    <row r="140" spans="2:17" x14ac:dyDescent="0.25">
      <c r="C140" s="25" t="s">
        <v>201</v>
      </c>
      <c r="D140" s="25"/>
      <c r="E140" t="s">
        <v>254</v>
      </c>
      <c r="N140" s="1314" t="s">
        <v>202</v>
      </c>
      <c r="O140" s="1314"/>
      <c r="P140" s="1314"/>
    </row>
    <row r="143" spans="2:17" x14ac:dyDescent="0.25">
      <c r="C143" s="1315"/>
      <c r="D143" s="1315"/>
      <c r="E143" s="1315"/>
      <c r="F143" s="1315"/>
      <c r="G143" s="1315"/>
      <c r="H143" s="1315"/>
      <c r="I143" s="1315"/>
      <c r="J143" s="1315"/>
      <c r="K143" s="1315"/>
      <c r="L143" s="1315"/>
      <c r="M143" s="1315"/>
      <c r="N143" s="1315"/>
      <c r="O143" s="1315"/>
      <c r="P143" s="1315"/>
    </row>
    <row r="146" spans="3:16" x14ac:dyDescent="0.25">
      <c r="C146" s="1314"/>
      <c r="D146" s="1314"/>
      <c r="E146" s="1314"/>
      <c r="F146" s="1314"/>
      <c r="G146" s="1314"/>
      <c r="H146" s="1314"/>
      <c r="I146" s="1314"/>
      <c r="J146" s="1314"/>
      <c r="K146" s="1314"/>
      <c r="L146" s="1314"/>
      <c r="M146" s="1314"/>
      <c r="N146" s="1314"/>
      <c r="O146" s="1314"/>
      <c r="P146" s="1314"/>
    </row>
    <row r="147" spans="3:16" x14ac:dyDescent="0.25">
      <c r="C147" s="1315"/>
      <c r="D147" s="1315"/>
      <c r="E147" s="1315"/>
      <c r="F147" s="1315"/>
      <c r="G147" s="1315"/>
      <c r="H147" s="1315"/>
      <c r="I147" s="1315"/>
      <c r="J147" s="1315"/>
      <c r="K147" s="1315"/>
      <c r="L147" s="1315"/>
      <c r="M147" s="1315"/>
      <c r="N147" s="1315"/>
      <c r="O147" s="1315"/>
      <c r="P147" s="1315"/>
    </row>
    <row r="148" spans="3:16" x14ac:dyDescent="0.25">
      <c r="C148" s="1314"/>
      <c r="D148" s="1314"/>
      <c r="E148" s="1314"/>
      <c r="F148" s="1314"/>
      <c r="G148" s="1314"/>
      <c r="H148" s="1314"/>
      <c r="I148" s="1314"/>
      <c r="J148" s="1314"/>
      <c r="K148" s="1314"/>
      <c r="L148" s="1314"/>
      <c r="M148" s="1314"/>
      <c r="N148" s="1314"/>
      <c r="O148" s="1314"/>
      <c r="P148" s="1314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402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465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343" t="s">
        <v>194</v>
      </c>
      <c r="C31" s="1343"/>
      <c r="D31" s="1343"/>
      <c r="E31" s="1343"/>
      <c r="F31" s="1341">
        <v>147000</v>
      </c>
      <c r="G31" s="1342">
        <v>0</v>
      </c>
      <c r="H31" s="1341">
        <v>147000</v>
      </c>
      <c r="I31" s="1342">
        <v>0</v>
      </c>
      <c r="J31" s="1342">
        <v>0</v>
      </c>
      <c r="K31" s="1342">
        <v>0</v>
      </c>
      <c r="L31" s="1342">
        <v>0</v>
      </c>
      <c r="M31" s="1342">
        <v>0</v>
      </c>
      <c r="N31" s="1341">
        <v>147000</v>
      </c>
    </row>
    <row r="32" spans="1:14" x14ac:dyDescent="0.25">
      <c r="B32" s="1343"/>
      <c r="C32" s="1343"/>
      <c r="D32" s="1343"/>
      <c r="E32" s="1343"/>
      <c r="F32" s="1341"/>
      <c r="G32" s="1342"/>
      <c r="H32" s="1341"/>
      <c r="I32" s="1342"/>
      <c r="J32" s="1342"/>
      <c r="K32" s="1342"/>
      <c r="L32" s="1342"/>
      <c r="M32" s="1342"/>
      <c r="N32" s="1341"/>
    </row>
    <row r="42" spans="1:14" x14ac:dyDescent="0.25">
      <c r="A42" s="24" t="s">
        <v>257</v>
      </c>
      <c r="B42" s="24"/>
      <c r="C42" s="5" t="s">
        <v>258</v>
      </c>
      <c r="L42" s="1315" t="s">
        <v>196</v>
      </c>
      <c r="M42" s="1315"/>
      <c r="N42" s="131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314" t="s">
        <v>198</v>
      </c>
      <c r="M45" s="1314"/>
      <c r="N45" s="131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15" t="s">
        <v>253</v>
      </c>
      <c r="M46" s="1315"/>
      <c r="N46" s="1315"/>
    </row>
    <row r="47" spans="1:14" x14ac:dyDescent="0.25">
      <c r="A47" s="25" t="s">
        <v>263</v>
      </c>
      <c r="B47" s="25"/>
      <c r="C47" t="s">
        <v>264</v>
      </c>
      <c r="L47" s="1314" t="s">
        <v>202</v>
      </c>
      <c r="M47" s="1314"/>
      <c r="N47" s="1314"/>
    </row>
    <row r="52" spans="1:14" x14ac:dyDescent="0.25">
      <c r="A52" s="1314"/>
      <c r="B52" s="1314"/>
      <c r="C52" s="1314"/>
      <c r="D52" s="1314"/>
      <c r="E52" s="1314"/>
      <c r="F52" s="1314"/>
      <c r="G52" s="1314"/>
      <c r="H52" s="1314"/>
      <c r="I52" s="1314"/>
      <c r="J52" s="1314"/>
      <c r="K52" s="1314"/>
      <c r="L52" s="1314"/>
      <c r="M52" s="1314"/>
      <c r="N52" s="1314"/>
    </row>
    <row r="53" spans="1:14" x14ac:dyDescent="0.25">
      <c r="A53" s="1315"/>
      <c r="B53" s="1315"/>
      <c r="C53" s="1315"/>
      <c r="D53" s="1315"/>
      <c r="E53" s="1315"/>
      <c r="F53" s="1315"/>
      <c r="G53" s="1315"/>
      <c r="H53" s="1315"/>
      <c r="I53" s="1315"/>
      <c r="J53" s="1315"/>
      <c r="K53" s="1315"/>
      <c r="L53" s="1315"/>
      <c r="M53" s="1315"/>
      <c r="N53" s="1315"/>
    </row>
    <row r="54" spans="1:14" x14ac:dyDescent="0.25">
      <c r="A54" s="1314"/>
      <c r="B54" s="1314"/>
      <c r="C54" s="1314"/>
      <c r="D54" s="1314"/>
      <c r="E54" s="1314"/>
      <c r="F54" s="1314"/>
      <c r="G54" s="1314"/>
      <c r="H54" s="1314"/>
      <c r="I54" s="1314"/>
      <c r="J54" s="1314"/>
      <c r="K54" s="1314"/>
      <c r="L54" s="1314"/>
      <c r="M54" s="1314"/>
      <c r="N54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466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338" t="s">
        <v>194</v>
      </c>
      <c r="D39" s="1338"/>
      <c r="E39" s="1338"/>
      <c r="F39" s="1338"/>
      <c r="G39" s="1338"/>
      <c r="H39" s="1338"/>
      <c r="I39" s="1337">
        <f>SUM(I18:I38)</f>
        <v>891500</v>
      </c>
      <c r="J39" s="1339">
        <f>SUM(J18:J38)</f>
        <v>0</v>
      </c>
      <c r="K39" s="1337">
        <v>891500</v>
      </c>
      <c r="L39" s="1337">
        <f>SUM(L18:L38)</f>
        <v>25586.05</v>
      </c>
      <c r="M39" s="1337">
        <v>35295.4</v>
      </c>
      <c r="N39" s="1337">
        <f>SUM(N18:N38)</f>
        <v>27101.599999999999</v>
      </c>
      <c r="O39" s="1337">
        <f>SUM(O18:O38)</f>
        <v>1815.12</v>
      </c>
      <c r="P39" s="1337">
        <v>89798.17</v>
      </c>
      <c r="Q39" s="1340">
        <f>SUM(Q18:Q38)</f>
        <v>801701.82999999984</v>
      </c>
    </row>
    <row r="40" spans="2:17" x14ac:dyDescent="0.25">
      <c r="C40" s="1338"/>
      <c r="D40" s="1338"/>
      <c r="E40" s="1338"/>
      <c r="F40" s="1338"/>
      <c r="G40" s="1338"/>
      <c r="H40" s="1338"/>
      <c r="I40" s="1337"/>
      <c r="J40" s="1339"/>
      <c r="K40" s="1337"/>
      <c r="L40" s="1337"/>
      <c r="M40" s="1337"/>
      <c r="N40" s="1337"/>
      <c r="O40" s="1337"/>
      <c r="P40" s="1337"/>
      <c r="Q40" s="134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15" t="s">
        <v>196</v>
      </c>
      <c r="O43" s="1315"/>
      <c r="P43" s="131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314" t="s">
        <v>198</v>
      </c>
      <c r="O46" s="1314"/>
      <c r="P46" s="131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15" t="s">
        <v>253</v>
      </c>
      <c r="O47" s="1315"/>
      <c r="P47" s="1315"/>
    </row>
    <row r="48" spans="2:17" x14ac:dyDescent="0.25">
      <c r="C48" s="25" t="s">
        <v>201</v>
      </c>
      <c r="D48" s="25"/>
      <c r="E48" t="s">
        <v>254</v>
      </c>
      <c r="N48" s="1314" t="s">
        <v>202</v>
      </c>
      <c r="O48" s="1314"/>
      <c r="P48" s="1314"/>
    </row>
    <row r="51" spans="3:16" x14ac:dyDescent="0.25">
      <c r="C51" s="1315"/>
      <c r="D51" s="1315"/>
      <c r="E51" s="1315"/>
      <c r="F51" s="1315"/>
      <c r="G51" s="1315"/>
      <c r="H51" s="1315"/>
      <c r="I51" s="1315"/>
      <c r="J51" s="1315"/>
      <c r="K51" s="1315"/>
      <c r="L51" s="1315"/>
      <c r="M51" s="1315"/>
      <c r="N51" s="1315"/>
      <c r="O51" s="1315"/>
      <c r="P51" s="1315"/>
    </row>
    <row r="54" spans="3:16" x14ac:dyDescent="0.25">
      <c r="C54" s="1314"/>
      <c r="D54" s="1314"/>
      <c r="E54" s="1314"/>
      <c r="F54" s="1314"/>
      <c r="G54" s="1314"/>
      <c r="H54" s="1314"/>
      <c r="I54" s="1314"/>
      <c r="J54" s="1314"/>
      <c r="K54" s="1314"/>
      <c r="L54" s="1314"/>
      <c r="M54" s="1314"/>
      <c r="N54" s="1314"/>
      <c r="O54" s="1314"/>
      <c r="P54" s="1314"/>
    </row>
    <row r="55" spans="3:16" x14ac:dyDescent="0.25">
      <c r="C55" s="1315"/>
      <c r="D55" s="1315"/>
      <c r="E55" s="1315"/>
      <c r="F55" s="1315"/>
      <c r="G55" s="1315"/>
      <c r="H55" s="1315"/>
      <c r="I55" s="1315"/>
      <c r="J55" s="1315"/>
      <c r="K55" s="1315"/>
      <c r="L55" s="1315"/>
      <c r="M55" s="1315"/>
      <c r="N55" s="1315"/>
      <c r="O55" s="1315"/>
      <c r="P55" s="1315"/>
    </row>
    <row r="56" spans="3:16" x14ac:dyDescent="0.25">
      <c r="C56" s="1314"/>
      <c r="D56" s="1314"/>
      <c r="E56" s="1314"/>
      <c r="F56" s="1314"/>
      <c r="G56" s="1314"/>
      <c r="H56" s="1314"/>
      <c r="I56" s="1314"/>
      <c r="J56" s="1314"/>
      <c r="K56" s="1314"/>
      <c r="L56" s="1314"/>
      <c r="M56" s="1314"/>
      <c r="N56" s="1314"/>
      <c r="O56" s="1314"/>
      <c r="P56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467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412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338" t="s">
        <v>194</v>
      </c>
      <c r="D23" s="1338"/>
      <c r="E23" s="1338"/>
      <c r="F23" s="1338"/>
      <c r="G23" s="1338"/>
      <c r="H23" s="1338"/>
      <c r="I23" s="1337">
        <f t="shared" ref="I23:Q23" si="0">SUM(I18:I22)</f>
        <v>203500</v>
      </c>
      <c r="J23" s="1339">
        <f t="shared" si="0"/>
        <v>0</v>
      </c>
      <c r="K23" s="1337">
        <f t="shared" si="0"/>
        <v>203500</v>
      </c>
      <c r="L23" s="1337">
        <f t="shared" si="0"/>
        <v>5840.45</v>
      </c>
      <c r="M23" s="1337">
        <f t="shared" si="0"/>
        <v>5783.34</v>
      </c>
      <c r="N23" s="1337">
        <f t="shared" si="0"/>
        <v>6186.4</v>
      </c>
      <c r="O23" s="1337">
        <f t="shared" si="0"/>
        <v>125</v>
      </c>
      <c r="P23" s="1337">
        <f t="shared" si="0"/>
        <v>17935.190000000002</v>
      </c>
      <c r="Q23" s="1340">
        <f t="shared" si="0"/>
        <v>185564.81</v>
      </c>
    </row>
    <row r="24" spans="2:17" x14ac:dyDescent="0.25">
      <c r="C24" s="1338"/>
      <c r="D24" s="1338"/>
      <c r="E24" s="1338"/>
      <c r="F24" s="1338"/>
      <c r="G24" s="1338"/>
      <c r="H24" s="1338"/>
      <c r="I24" s="1337"/>
      <c r="J24" s="1339"/>
      <c r="K24" s="1337"/>
      <c r="L24" s="1337"/>
      <c r="M24" s="1337"/>
      <c r="N24" s="1337"/>
      <c r="O24" s="1337"/>
      <c r="P24" s="1337"/>
      <c r="Q24" s="1340"/>
    </row>
    <row r="37" spans="3:16" x14ac:dyDescent="0.25">
      <c r="C37" s="24" t="s">
        <v>195</v>
      </c>
      <c r="D37" s="24"/>
      <c r="E37" s="5" t="s">
        <v>250</v>
      </c>
      <c r="N37" s="1315" t="s">
        <v>196</v>
      </c>
      <c r="O37" s="1315"/>
      <c r="P37" s="131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314" t="s">
        <v>198</v>
      </c>
      <c r="O40" s="1314"/>
      <c r="P40" s="131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15" t="s">
        <v>253</v>
      </c>
      <c r="O41" s="1315"/>
      <c r="P41" s="1315"/>
    </row>
    <row r="42" spans="3:16" x14ac:dyDescent="0.25">
      <c r="C42" s="25" t="s">
        <v>201</v>
      </c>
      <c r="D42" s="25"/>
      <c r="E42" t="s">
        <v>254</v>
      </c>
      <c r="N42" s="1314" t="s">
        <v>202</v>
      </c>
      <c r="O42" s="1314"/>
      <c r="P42" s="1314"/>
    </row>
    <row r="45" spans="3:16" x14ac:dyDescent="0.25"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  <c r="P45" s="1315"/>
    </row>
    <row r="48" spans="3:16" x14ac:dyDescent="0.25">
      <c r="C48" s="1314"/>
      <c r="D48" s="1314"/>
      <c r="E48" s="1314"/>
      <c r="F48" s="1314"/>
      <c r="G48" s="1314"/>
      <c r="H48" s="1314"/>
      <c r="I48" s="1314"/>
      <c r="J48" s="1314"/>
      <c r="K48" s="1314"/>
      <c r="L48" s="1314"/>
      <c r="M48" s="1314"/>
      <c r="N48" s="1314"/>
      <c r="O48" s="1314"/>
      <c r="P48" s="1314"/>
    </row>
    <row r="49" spans="3:16" x14ac:dyDescent="0.25">
      <c r="C49" s="1315"/>
      <c r="D49" s="1315"/>
      <c r="E49" s="1315"/>
      <c r="F49" s="1315"/>
      <c r="G49" s="1315"/>
      <c r="H49" s="1315"/>
      <c r="I49" s="1315"/>
      <c r="J49" s="1315"/>
      <c r="K49" s="1315"/>
      <c r="L49" s="1315"/>
      <c r="M49" s="1315"/>
      <c r="N49" s="1315"/>
      <c r="O49" s="1315"/>
      <c r="P49" s="1315"/>
    </row>
    <row r="50" spans="3:16" x14ac:dyDescent="0.25">
      <c r="C50" s="1314"/>
      <c r="D50" s="1314"/>
      <c r="E50" s="1314"/>
      <c r="F50" s="1314"/>
      <c r="G50" s="1314"/>
      <c r="H50" s="1314"/>
      <c r="I50" s="1314"/>
      <c r="J50" s="1314"/>
      <c r="K50" s="1314"/>
      <c r="L50" s="1314"/>
      <c r="M50" s="1314"/>
      <c r="N50" s="1314"/>
      <c r="O50" s="1314"/>
      <c r="P50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468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338" t="s">
        <v>194</v>
      </c>
      <c r="D22" s="1338"/>
      <c r="E22" s="1338"/>
      <c r="F22" s="1338"/>
      <c r="G22" s="1338"/>
      <c r="H22" s="1338"/>
      <c r="I22" s="1337">
        <f>SUM(I18:I21)</f>
        <v>155000</v>
      </c>
      <c r="J22" s="1339">
        <f>SUM(J18:J21)</f>
        <v>0</v>
      </c>
      <c r="K22" s="1337">
        <v>155000</v>
      </c>
      <c r="L22" s="1337">
        <v>4448.5</v>
      </c>
      <c r="M22" s="1337">
        <v>7400.87</v>
      </c>
      <c r="N22" s="1337">
        <v>4712</v>
      </c>
      <c r="O22" s="1337">
        <f>SUM(O18:O21)</f>
        <v>100</v>
      </c>
      <c r="P22" s="1337">
        <v>16661.37</v>
      </c>
      <c r="Q22" s="1340">
        <f>SUM(Q18:Q21)</f>
        <v>138338.63</v>
      </c>
    </row>
    <row r="23" spans="2:17" x14ac:dyDescent="0.25">
      <c r="C23" s="1338"/>
      <c r="D23" s="1338"/>
      <c r="E23" s="1338"/>
      <c r="F23" s="1338"/>
      <c r="G23" s="1338"/>
      <c r="H23" s="1338"/>
      <c r="I23" s="1337"/>
      <c r="J23" s="1339"/>
      <c r="K23" s="1337"/>
      <c r="L23" s="1337"/>
      <c r="M23" s="1337"/>
      <c r="N23" s="1337"/>
      <c r="O23" s="1337"/>
      <c r="P23" s="1337"/>
      <c r="Q23" s="1340"/>
    </row>
    <row r="33" spans="3:16" x14ac:dyDescent="0.25">
      <c r="C33" s="24" t="s">
        <v>195</v>
      </c>
      <c r="D33" s="24"/>
      <c r="E33" s="5" t="s">
        <v>250</v>
      </c>
      <c r="N33" s="1315" t="s">
        <v>196</v>
      </c>
      <c r="O33" s="1315"/>
      <c r="P33" s="131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314" t="s">
        <v>198</v>
      </c>
      <c r="O36" s="1314"/>
      <c r="P36" s="131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15" t="s">
        <v>253</v>
      </c>
      <c r="O37" s="1315"/>
      <c r="P37" s="1315"/>
    </row>
    <row r="38" spans="3:16" x14ac:dyDescent="0.25">
      <c r="C38" s="25" t="s">
        <v>201</v>
      </c>
      <c r="D38" s="25"/>
      <c r="E38" t="s">
        <v>254</v>
      </c>
      <c r="N38" s="1314" t="s">
        <v>202</v>
      </c>
      <c r="O38" s="1314"/>
      <c r="P38" s="1314"/>
    </row>
    <row r="41" spans="3:16" x14ac:dyDescent="0.25">
      <c r="C41" s="1315"/>
      <c r="D41" s="1315"/>
      <c r="E41" s="1315"/>
      <c r="F41" s="1315"/>
      <c r="G41" s="1315"/>
      <c r="H41" s="1315"/>
      <c r="I41" s="1315"/>
      <c r="J41" s="1315"/>
      <c r="K41" s="1315"/>
      <c r="L41" s="1315"/>
      <c r="M41" s="1315"/>
      <c r="N41" s="1315"/>
      <c r="O41" s="1315"/>
      <c r="P41" s="1315"/>
    </row>
    <row r="44" spans="3:16" x14ac:dyDescent="0.25"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  <c r="P44" s="1314"/>
    </row>
    <row r="45" spans="3:16" x14ac:dyDescent="0.25"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  <c r="P45" s="1315"/>
    </row>
    <row r="46" spans="3:16" x14ac:dyDescent="0.25"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  <c r="O46" s="1314"/>
      <c r="P46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469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338" t="s">
        <v>194</v>
      </c>
      <c r="D21" s="1338"/>
      <c r="E21" s="1338"/>
      <c r="F21" s="1338"/>
      <c r="G21" s="1338"/>
      <c r="H21" s="1338"/>
      <c r="I21" s="1337">
        <f>SUM(I18:I20)</f>
        <v>125000</v>
      </c>
      <c r="J21" s="1339">
        <f>SUM(J18:J20)</f>
        <v>0</v>
      </c>
      <c r="K21" s="1337">
        <v>125000</v>
      </c>
      <c r="L21" s="1337">
        <v>3587.5</v>
      </c>
      <c r="M21" s="1337">
        <v>7400.87</v>
      </c>
      <c r="N21" s="1337">
        <v>3800</v>
      </c>
      <c r="O21" s="1337">
        <f>SUM(O18:O20)</f>
        <v>75</v>
      </c>
      <c r="P21" s="1337">
        <v>14863.37</v>
      </c>
      <c r="Q21" s="1340">
        <f>SUM(Q18:Q20)</f>
        <v>110136.63</v>
      </c>
    </row>
    <row r="22" spans="2:17" x14ac:dyDescent="0.25">
      <c r="C22" s="1338"/>
      <c r="D22" s="1338"/>
      <c r="E22" s="1338"/>
      <c r="F22" s="1338"/>
      <c r="G22" s="1338"/>
      <c r="H22" s="1338"/>
      <c r="I22" s="1337"/>
      <c r="J22" s="1339"/>
      <c r="K22" s="1337"/>
      <c r="L22" s="1337"/>
      <c r="M22" s="1337"/>
      <c r="N22" s="1337"/>
      <c r="O22" s="1337"/>
      <c r="P22" s="1337"/>
      <c r="Q22" s="134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15" t="s">
        <v>196</v>
      </c>
      <c r="O32" s="1315"/>
      <c r="P32" s="1315"/>
    </row>
    <row r="35" spans="3:16" x14ac:dyDescent="0.25">
      <c r="C35" s="25" t="s">
        <v>197</v>
      </c>
      <c r="D35" s="25"/>
      <c r="E35" t="s">
        <v>251</v>
      </c>
      <c r="N35" s="1314" t="s">
        <v>198</v>
      </c>
      <c r="O35" s="1314"/>
      <c r="P35" s="131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15" t="s">
        <v>253</v>
      </c>
      <c r="O36" s="1315"/>
      <c r="P36" s="1315"/>
    </row>
    <row r="37" spans="3:16" x14ac:dyDescent="0.25">
      <c r="C37" s="25" t="s">
        <v>201</v>
      </c>
      <c r="D37" s="25"/>
      <c r="E37" t="s">
        <v>254</v>
      </c>
      <c r="N37" s="1314" t="s">
        <v>202</v>
      </c>
      <c r="O37" s="1314"/>
      <c r="P37" s="1314"/>
    </row>
    <row r="40" spans="3:16" x14ac:dyDescent="0.25">
      <c r="C40" s="1315"/>
      <c r="D40" s="1315"/>
      <c r="E40" s="1315"/>
      <c r="F40" s="1315"/>
      <c r="G40" s="1315"/>
      <c r="H40" s="1315"/>
      <c r="I40" s="1315"/>
      <c r="J40" s="1315"/>
      <c r="K40" s="1315"/>
      <c r="L40" s="1315"/>
      <c r="M40" s="1315"/>
      <c r="N40" s="1315"/>
      <c r="O40" s="1315"/>
      <c r="P40" s="1315"/>
    </row>
    <row r="43" spans="3:16" x14ac:dyDescent="0.25"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  <c r="O43" s="1314"/>
      <c r="P43" s="1314"/>
    </row>
    <row r="44" spans="3:16" x14ac:dyDescent="0.25">
      <c r="C44" s="1315"/>
      <c r="D44" s="1315"/>
      <c r="E44" s="1315"/>
      <c r="F44" s="1315"/>
      <c r="G44" s="1315"/>
      <c r="H44" s="1315"/>
      <c r="I44" s="1315"/>
      <c r="J44" s="1315"/>
      <c r="K44" s="1315"/>
      <c r="L44" s="1315"/>
      <c r="M44" s="1315"/>
      <c r="N44" s="1315"/>
      <c r="O44" s="1315"/>
      <c r="P44" s="1315"/>
    </row>
    <row r="45" spans="3:16" x14ac:dyDescent="0.25">
      <c r="C45" s="1314"/>
      <c r="D45" s="1314"/>
      <c r="E45" s="1314"/>
      <c r="F45" s="1314"/>
      <c r="G45" s="1314"/>
      <c r="H45" s="1314"/>
      <c r="I45" s="1314"/>
      <c r="J45" s="1314"/>
      <c r="K45" s="1314"/>
      <c r="L45" s="1314"/>
      <c r="M45" s="1314"/>
      <c r="N45" s="1314"/>
      <c r="O45" s="1314"/>
      <c r="P45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470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412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338" t="s">
        <v>194</v>
      </c>
      <c r="D23" s="1338"/>
      <c r="E23" s="1338"/>
      <c r="F23" s="1338"/>
      <c r="G23" s="1338"/>
      <c r="H23" s="1338"/>
      <c r="I23" s="1337">
        <f t="shared" ref="I23:Q23" si="0">SUM(I18:I22)</f>
        <v>203500</v>
      </c>
      <c r="J23" s="1339">
        <f t="shared" si="0"/>
        <v>0</v>
      </c>
      <c r="K23" s="1337">
        <f t="shared" si="0"/>
        <v>203500</v>
      </c>
      <c r="L23" s="1337">
        <f t="shared" si="0"/>
        <v>5840.45</v>
      </c>
      <c r="M23" s="1337">
        <f t="shared" si="0"/>
        <v>5783.34</v>
      </c>
      <c r="N23" s="1337">
        <f t="shared" si="0"/>
        <v>6186.4</v>
      </c>
      <c r="O23" s="1337">
        <f t="shared" si="0"/>
        <v>125</v>
      </c>
      <c r="P23" s="1337">
        <f t="shared" si="0"/>
        <v>17935.190000000002</v>
      </c>
      <c r="Q23" s="1340">
        <f t="shared" si="0"/>
        <v>185564.81</v>
      </c>
    </row>
    <row r="24" spans="2:17" x14ac:dyDescent="0.25">
      <c r="C24" s="1338"/>
      <c r="D24" s="1338"/>
      <c r="E24" s="1338"/>
      <c r="F24" s="1338"/>
      <c r="G24" s="1338"/>
      <c r="H24" s="1338"/>
      <c r="I24" s="1337"/>
      <c r="J24" s="1339"/>
      <c r="K24" s="1337"/>
      <c r="L24" s="1337"/>
      <c r="M24" s="1337"/>
      <c r="N24" s="1337"/>
      <c r="O24" s="1337"/>
      <c r="P24" s="1337"/>
      <c r="Q24" s="1340"/>
    </row>
    <row r="37" spans="3:16" x14ac:dyDescent="0.25">
      <c r="C37" s="24" t="s">
        <v>195</v>
      </c>
      <c r="D37" s="24"/>
      <c r="E37" s="5" t="s">
        <v>250</v>
      </c>
      <c r="N37" s="1315" t="s">
        <v>196</v>
      </c>
      <c r="O37" s="1315"/>
      <c r="P37" s="131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314" t="s">
        <v>198</v>
      </c>
      <c r="O40" s="1314"/>
      <c r="P40" s="131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15" t="s">
        <v>253</v>
      </c>
      <c r="O41" s="1315"/>
      <c r="P41" s="1315"/>
    </row>
    <row r="42" spans="3:16" x14ac:dyDescent="0.25">
      <c r="C42" s="25" t="s">
        <v>201</v>
      </c>
      <c r="D42" s="25"/>
      <c r="E42" t="s">
        <v>254</v>
      </c>
      <c r="N42" s="1314" t="s">
        <v>202</v>
      </c>
      <c r="O42" s="1314"/>
      <c r="P42" s="1314"/>
    </row>
    <row r="45" spans="3:16" x14ac:dyDescent="0.25"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  <c r="P45" s="1315"/>
    </row>
    <row r="48" spans="3:16" x14ac:dyDescent="0.25">
      <c r="C48" s="1314"/>
      <c r="D48" s="1314"/>
      <c r="E48" s="1314"/>
      <c r="F48" s="1314"/>
      <c r="G48" s="1314"/>
      <c r="H48" s="1314"/>
      <c r="I48" s="1314"/>
      <c r="J48" s="1314"/>
      <c r="K48" s="1314"/>
      <c r="L48" s="1314"/>
      <c r="M48" s="1314"/>
      <c r="N48" s="1314"/>
      <c r="O48" s="1314"/>
      <c r="P48" s="1314"/>
    </row>
    <row r="49" spans="3:16" x14ac:dyDescent="0.25">
      <c r="C49" s="1315"/>
      <c r="D49" s="1315"/>
      <c r="E49" s="1315"/>
      <c r="F49" s="1315"/>
      <c r="G49" s="1315"/>
      <c r="H49" s="1315"/>
      <c r="I49" s="1315"/>
      <c r="J49" s="1315"/>
      <c r="K49" s="1315"/>
      <c r="L49" s="1315"/>
      <c r="M49" s="1315"/>
      <c r="N49" s="1315"/>
      <c r="O49" s="1315"/>
      <c r="P49" s="1315"/>
    </row>
    <row r="50" spans="3:16" x14ac:dyDescent="0.25">
      <c r="C50" s="1314"/>
      <c r="D50" s="1314"/>
      <c r="E50" s="1314"/>
      <c r="F50" s="1314"/>
      <c r="G50" s="1314"/>
      <c r="H50" s="1314"/>
      <c r="I50" s="1314"/>
      <c r="J50" s="1314"/>
      <c r="K50" s="1314"/>
      <c r="L50" s="1314"/>
      <c r="M50" s="1314"/>
      <c r="N50" s="1314"/>
      <c r="O50" s="1314"/>
      <c r="P50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471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338" t="s">
        <v>194</v>
      </c>
      <c r="D21" s="1338"/>
      <c r="E21" s="1338"/>
      <c r="F21" s="1338"/>
      <c r="G21" s="1338"/>
      <c r="H21" s="1338"/>
      <c r="I21" s="1337">
        <f>SUM(I18:I20)</f>
        <v>125000</v>
      </c>
      <c r="J21" s="1339">
        <f>SUM(J18:J20)</f>
        <v>0</v>
      </c>
      <c r="K21" s="1337">
        <v>125000</v>
      </c>
      <c r="L21" s="1337">
        <v>3587.5</v>
      </c>
      <c r="M21" s="1337">
        <v>7400.87</v>
      </c>
      <c r="N21" s="1337">
        <v>3800</v>
      </c>
      <c r="O21" s="1337">
        <f>SUM(O18:O20)</f>
        <v>75</v>
      </c>
      <c r="P21" s="1337">
        <v>14863.37</v>
      </c>
      <c r="Q21" s="1340">
        <f>SUM(Q18:Q20)</f>
        <v>110136.63</v>
      </c>
    </row>
    <row r="22" spans="2:17" x14ac:dyDescent="0.25">
      <c r="C22" s="1338"/>
      <c r="D22" s="1338"/>
      <c r="E22" s="1338"/>
      <c r="F22" s="1338"/>
      <c r="G22" s="1338"/>
      <c r="H22" s="1338"/>
      <c r="I22" s="1337"/>
      <c r="J22" s="1339"/>
      <c r="K22" s="1337"/>
      <c r="L22" s="1337"/>
      <c r="M22" s="1337"/>
      <c r="N22" s="1337"/>
      <c r="O22" s="1337"/>
      <c r="P22" s="1337"/>
      <c r="Q22" s="134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15" t="s">
        <v>196</v>
      </c>
      <c r="O32" s="1315"/>
      <c r="P32" s="1315"/>
    </row>
    <row r="35" spans="3:16" x14ac:dyDescent="0.25">
      <c r="C35" s="25" t="s">
        <v>197</v>
      </c>
      <c r="D35" s="25"/>
      <c r="E35" t="s">
        <v>251</v>
      </c>
      <c r="N35" s="1314" t="s">
        <v>198</v>
      </c>
      <c r="O35" s="1314"/>
      <c r="P35" s="131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15" t="s">
        <v>253</v>
      </c>
      <c r="O36" s="1315"/>
      <c r="P36" s="1315"/>
    </row>
    <row r="37" spans="3:16" x14ac:dyDescent="0.25">
      <c r="C37" s="25" t="s">
        <v>201</v>
      </c>
      <c r="D37" s="25"/>
      <c r="E37" t="s">
        <v>254</v>
      </c>
      <c r="N37" s="1314" t="s">
        <v>202</v>
      </c>
      <c r="O37" s="1314"/>
      <c r="P37" s="1314"/>
    </row>
    <row r="40" spans="3:16" x14ac:dyDescent="0.25">
      <c r="C40" s="1315"/>
      <c r="D40" s="1315"/>
      <c r="E40" s="1315"/>
      <c r="F40" s="1315"/>
      <c r="G40" s="1315"/>
      <c r="H40" s="1315"/>
      <c r="I40" s="1315"/>
      <c r="J40" s="1315"/>
      <c r="K40" s="1315"/>
      <c r="L40" s="1315"/>
      <c r="M40" s="1315"/>
      <c r="N40" s="1315"/>
      <c r="O40" s="1315"/>
      <c r="P40" s="1315"/>
    </row>
    <row r="43" spans="3:16" x14ac:dyDescent="0.25"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  <c r="O43" s="1314"/>
      <c r="P43" s="1314"/>
    </row>
    <row r="44" spans="3:16" x14ac:dyDescent="0.25">
      <c r="C44" s="1315"/>
      <c r="D44" s="1315"/>
      <c r="E44" s="1315"/>
      <c r="F44" s="1315"/>
      <c r="G44" s="1315"/>
      <c r="H44" s="1315"/>
      <c r="I44" s="1315"/>
      <c r="J44" s="1315"/>
      <c r="K44" s="1315"/>
      <c r="L44" s="1315"/>
      <c r="M44" s="1315"/>
      <c r="N44" s="1315"/>
      <c r="O44" s="1315"/>
      <c r="P44" s="1315"/>
    </row>
    <row r="45" spans="3:16" x14ac:dyDescent="0.25">
      <c r="C45" s="1314"/>
      <c r="D45" s="1314"/>
      <c r="E45" s="1314"/>
      <c r="F45" s="1314"/>
      <c r="G45" s="1314"/>
      <c r="H45" s="1314"/>
      <c r="I45" s="1314"/>
      <c r="J45" s="1314"/>
      <c r="K45" s="1314"/>
      <c r="L45" s="1314"/>
      <c r="M45" s="1314"/>
      <c r="N45" s="1314"/>
      <c r="O45" s="1314"/>
      <c r="P45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402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472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343" t="s">
        <v>194</v>
      </c>
      <c r="C31" s="1343"/>
      <c r="D31" s="1343"/>
      <c r="E31" s="1343"/>
      <c r="F31" s="1341">
        <v>147000</v>
      </c>
      <c r="G31" s="1342">
        <v>0</v>
      </c>
      <c r="H31" s="1341">
        <v>147000</v>
      </c>
      <c r="I31" s="1342">
        <v>0</v>
      </c>
      <c r="J31" s="1342">
        <v>0</v>
      </c>
      <c r="K31" s="1342">
        <v>0</v>
      </c>
      <c r="L31" s="1342">
        <v>0</v>
      </c>
      <c r="M31" s="1342">
        <v>0</v>
      </c>
      <c r="N31" s="1341">
        <v>147000</v>
      </c>
    </row>
    <row r="32" spans="1:14" x14ac:dyDescent="0.25">
      <c r="B32" s="1343"/>
      <c r="C32" s="1343"/>
      <c r="D32" s="1343"/>
      <c r="E32" s="1343"/>
      <c r="F32" s="1341"/>
      <c r="G32" s="1342"/>
      <c r="H32" s="1341"/>
      <c r="I32" s="1342"/>
      <c r="J32" s="1342"/>
      <c r="K32" s="1342"/>
      <c r="L32" s="1342"/>
      <c r="M32" s="1342"/>
      <c r="N32" s="1341"/>
    </row>
    <row r="42" spans="1:14" x14ac:dyDescent="0.25">
      <c r="A42" s="24" t="s">
        <v>257</v>
      </c>
      <c r="B42" s="24"/>
      <c r="C42" s="5" t="s">
        <v>258</v>
      </c>
      <c r="L42" s="1315" t="s">
        <v>196</v>
      </c>
      <c r="M42" s="1315"/>
      <c r="N42" s="131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314" t="s">
        <v>198</v>
      </c>
      <c r="M45" s="1314"/>
      <c r="N45" s="131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15" t="s">
        <v>253</v>
      </c>
      <c r="M46" s="1315"/>
      <c r="N46" s="1315"/>
    </row>
    <row r="47" spans="1:14" x14ac:dyDescent="0.25">
      <c r="A47" s="25" t="s">
        <v>263</v>
      </c>
      <c r="B47" s="25"/>
      <c r="C47" t="s">
        <v>264</v>
      </c>
      <c r="L47" s="1314" t="s">
        <v>202</v>
      </c>
      <c r="M47" s="1314"/>
      <c r="N47" s="1314"/>
    </row>
    <row r="52" spans="1:14" x14ac:dyDescent="0.25">
      <c r="A52" s="1314"/>
      <c r="B52" s="1314"/>
      <c r="C52" s="1314"/>
      <c r="D52" s="1314"/>
      <c r="E52" s="1314"/>
      <c r="F52" s="1314"/>
      <c r="G52" s="1314"/>
      <c r="H52" s="1314"/>
      <c r="I52" s="1314"/>
      <c r="J52" s="1314"/>
      <c r="K52" s="1314"/>
      <c r="L52" s="1314"/>
      <c r="M52" s="1314"/>
      <c r="N52" s="1314"/>
    </row>
    <row r="53" spans="1:14" x14ac:dyDescent="0.25">
      <c r="A53" s="1315"/>
      <c r="B53" s="1315"/>
      <c r="C53" s="1315"/>
      <c r="D53" s="1315"/>
      <c r="E53" s="1315"/>
      <c r="F53" s="1315"/>
      <c r="G53" s="1315"/>
      <c r="H53" s="1315"/>
      <c r="I53" s="1315"/>
      <c r="J53" s="1315"/>
      <c r="K53" s="1315"/>
      <c r="L53" s="1315"/>
      <c r="M53" s="1315"/>
      <c r="N53" s="1315"/>
    </row>
    <row r="54" spans="1:14" x14ac:dyDescent="0.25">
      <c r="A54" s="1314"/>
      <c r="B54" s="1314"/>
      <c r="C54" s="1314"/>
      <c r="D54" s="1314"/>
      <c r="E54" s="1314"/>
      <c r="F54" s="1314"/>
      <c r="G54" s="1314"/>
      <c r="H54" s="1314"/>
      <c r="I54" s="1314"/>
      <c r="J54" s="1314"/>
      <c r="K54" s="1314"/>
      <c r="L54" s="1314"/>
      <c r="M54" s="1314"/>
      <c r="N54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473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21" t="s">
        <v>40</v>
      </c>
      <c r="F22" s="1321" t="s">
        <v>41</v>
      </c>
      <c r="G22" s="132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21" t="s">
        <v>44</v>
      </c>
      <c r="F23" s="1321" t="s">
        <v>45</v>
      </c>
      <c r="G23" s="132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21" t="s">
        <v>49</v>
      </c>
      <c r="F24" s="1321" t="s">
        <v>50</v>
      </c>
      <c r="G24" s="132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21" t="s">
        <v>53</v>
      </c>
      <c r="F25" s="1321" t="s">
        <v>54</v>
      </c>
      <c r="G25" s="132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21" t="s">
        <v>427</v>
      </c>
      <c r="F26" s="1321" t="s">
        <v>57</v>
      </c>
      <c r="G26" s="132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21" t="s">
        <v>53</v>
      </c>
      <c r="F27" s="1321" t="s">
        <v>60</v>
      </c>
      <c r="G27" s="132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21" t="s">
        <v>63</v>
      </c>
      <c r="F28" s="1321" t="s">
        <v>64</v>
      </c>
      <c r="G28" s="132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21" t="s">
        <v>67</v>
      </c>
      <c r="F29" s="1321" t="s">
        <v>68</v>
      </c>
      <c r="G29" s="132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21" t="s">
        <v>71</v>
      </c>
      <c r="F30" s="1321" t="s">
        <v>72</v>
      </c>
      <c r="G30" s="132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21" t="s">
        <v>75</v>
      </c>
      <c r="F31" s="1321" t="s">
        <v>76</v>
      </c>
      <c r="G31" s="132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21" t="s">
        <v>78</v>
      </c>
      <c r="F32" s="1321" t="s">
        <v>79</v>
      </c>
      <c r="G32" s="132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21" t="s">
        <v>82</v>
      </c>
      <c r="F33" s="1321" t="s">
        <v>83</v>
      </c>
      <c r="G33" s="132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21" t="s">
        <v>85</v>
      </c>
      <c r="F34" s="1321" t="s">
        <v>86</v>
      </c>
      <c r="G34" s="132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21" t="s">
        <v>89</v>
      </c>
      <c r="F35" s="1321" t="s">
        <v>90</v>
      </c>
      <c r="G35" s="132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21" t="s">
        <v>92</v>
      </c>
      <c r="F36" s="1321" t="s">
        <v>93</v>
      </c>
      <c r="G36" s="132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21" t="s">
        <v>71</v>
      </c>
      <c r="F37" s="1321" t="s">
        <v>95</v>
      </c>
      <c r="G37" s="132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21" t="s">
        <v>97</v>
      </c>
      <c r="F38" s="1321" t="s">
        <v>98</v>
      </c>
      <c r="G38" s="132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21" t="s">
        <v>92</v>
      </c>
      <c r="F39" s="1321" t="s">
        <v>100</v>
      </c>
      <c r="G39" s="132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21" t="s">
        <v>102</v>
      </c>
      <c r="F40" s="1321" t="s">
        <v>103</v>
      </c>
      <c r="G40" s="132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21" t="s">
        <v>105</v>
      </c>
      <c r="F41" s="1321" t="s">
        <v>106</v>
      </c>
      <c r="G41" s="132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21" t="s">
        <v>105</v>
      </c>
      <c r="F42" s="1321" t="s">
        <v>108</v>
      </c>
      <c r="G42" s="132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21" t="s">
        <v>78</v>
      </c>
      <c r="F43" s="1321" t="s">
        <v>115</v>
      </c>
      <c r="G43" s="132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21" t="s">
        <v>117</v>
      </c>
      <c r="F44" s="1321" t="s">
        <v>118</v>
      </c>
      <c r="G44" s="132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21" t="s">
        <v>120</v>
      </c>
      <c r="F45" s="1321" t="s">
        <v>121</v>
      </c>
      <c r="G45" s="132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21" t="s">
        <v>49</v>
      </c>
      <c r="F46" s="1321" t="s">
        <v>123</v>
      </c>
      <c r="G46" s="132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21" t="s">
        <v>125</v>
      </c>
      <c r="F47" s="1321" t="s">
        <v>126</v>
      </c>
      <c r="G47" s="132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21" t="s">
        <v>105</v>
      </c>
      <c r="F48" s="1321" t="s">
        <v>128</v>
      </c>
      <c r="G48" s="132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21" t="s">
        <v>102</v>
      </c>
      <c r="F49" s="1321" t="s">
        <v>130</v>
      </c>
      <c r="G49" s="132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21" t="s">
        <v>132</v>
      </c>
      <c r="F50" s="1321" t="s">
        <v>133</v>
      </c>
      <c r="G50" s="132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21" t="s">
        <v>117</v>
      </c>
      <c r="F51" s="1321" t="s">
        <v>135</v>
      </c>
      <c r="G51" s="132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21" t="s">
        <v>85</v>
      </c>
      <c r="F52" s="1321" t="s">
        <v>137</v>
      </c>
      <c r="G52" s="132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21" t="s">
        <v>139</v>
      </c>
      <c r="F53" s="1321" t="s">
        <v>140</v>
      </c>
      <c r="G53" s="132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21" t="s">
        <v>148</v>
      </c>
      <c r="F54" s="1321" t="s">
        <v>149</v>
      </c>
      <c r="G54" s="132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21" t="s">
        <v>151</v>
      </c>
      <c r="F55" s="1321" t="s">
        <v>152</v>
      </c>
      <c r="G55" s="132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21" t="s">
        <v>157</v>
      </c>
      <c r="F56" s="1321" t="s">
        <v>158</v>
      </c>
      <c r="G56" s="132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21" t="s">
        <v>160</v>
      </c>
      <c r="F58" s="1321" t="s">
        <v>161</v>
      </c>
      <c r="G58" s="132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21" t="s">
        <v>163</v>
      </c>
      <c r="F59" s="1321" t="s">
        <v>164</v>
      </c>
      <c r="G59" s="132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21" t="s">
        <v>92</v>
      </c>
      <c r="F62" s="1321" t="s">
        <v>168</v>
      </c>
      <c r="G62" s="132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21" t="s">
        <v>276</v>
      </c>
      <c r="F63" s="1321" t="s">
        <v>170</v>
      </c>
      <c r="G63" s="132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21" t="s">
        <v>40</v>
      </c>
      <c r="F67" s="1321" t="s">
        <v>172</v>
      </c>
      <c r="G67" s="132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21" t="s">
        <v>92</v>
      </c>
      <c r="F72" s="1321"/>
      <c r="G72" s="132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21" t="s">
        <v>276</v>
      </c>
      <c r="F77" s="1321"/>
      <c r="G77" s="132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21" t="s">
        <v>30</v>
      </c>
      <c r="F78" s="1321" t="s">
        <v>31</v>
      </c>
      <c r="G78" s="132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21" t="s">
        <v>30</v>
      </c>
      <c r="F80" s="1321" t="s">
        <v>31</v>
      </c>
      <c r="G80" s="132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21" t="s">
        <v>92</v>
      </c>
      <c r="F87" s="1321" t="s">
        <v>176</v>
      </c>
      <c r="G87" s="132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21" t="s">
        <v>178</v>
      </c>
      <c r="F88" s="1321" t="s">
        <v>179</v>
      </c>
      <c r="G88" s="132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330" t="s">
        <v>92</v>
      </c>
      <c r="F89" s="1330" t="s">
        <v>193</v>
      </c>
      <c r="G89" s="133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331" t="s">
        <v>288</v>
      </c>
      <c r="D132" s="1331"/>
      <c r="E132" s="1331"/>
      <c r="F132" s="1331"/>
      <c r="G132" s="1331"/>
      <c r="H132" s="133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15" t="s">
        <v>196</v>
      </c>
      <c r="O135" s="1315"/>
      <c r="P135" s="131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314" t="s">
        <v>198</v>
      </c>
      <c r="O138" s="1314"/>
      <c r="P138" s="131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15" t="s">
        <v>253</v>
      </c>
      <c r="O139" s="1315"/>
      <c r="P139" s="1315"/>
    </row>
    <row r="140" spans="2:17" x14ac:dyDescent="0.25">
      <c r="C140" s="25" t="s">
        <v>201</v>
      </c>
      <c r="D140" s="25"/>
      <c r="E140" t="s">
        <v>254</v>
      </c>
      <c r="N140" s="1314" t="s">
        <v>202</v>
      </c>
      <c r="O140" s="1314"/>
      <c r="P140" s="1314"/>
    </row>
    <row r="143" spans="2:17" x14ac:dyDescent="0.25">
      <c r="C143" s="1315"/>
      <c r="D143" s="1315"/>
      <c r="E143" s="1315"/>
      <c r="F143" s="1315"/>
      <c r="G143" s="1315"/>
      <c r="H143" s="1315"/>
      <c r="I143" s="1315"/>
      <c r="J143" s="1315"/>
      <c r="K143" s="1315"/>
      <c r="L143" s="1315"/>
      <c r="M143" s="1315"/>
      <c r="N143" s="1315"/>
      <c r="O143" s="1315"/>
      <c r="P143" s="1315"/>
    </row>
    <row r="146" spans="3:16" x14ac:dyDescent="0.25">
      <c r="C146" s="1314"/>
      <c r="D146" s="1314"/>
      <c r="E146" s="1314"/>
      <c r="F146" s="1314"/>
      <c r="G146" s="1314"/>
      <c r="H146" s="1314"/>
      <c r="I146" s="1314"/>
      <c r="J146" s="1314"/>
      <c r="K146" s="1314"/>
      <c r="L146" s="1314"/>
      <c r="M146" s="1314"/>
      <c r="N146" s="1314"/>
      <c r="O146" s="1314"/>
      <c r="P146" s="1314"/>
    </row>
    <row r="147" spans="3:16" x14ac:dyDescent="0.25">
      <c r="C147" s="1315"/>
      <c r="D147" s="1315"/>
      <c r="E147" s="1315"/>
      <c r="F147" s="1315"/>
      <c r="G147" s="1315"/>
      <c r="H147" s="1315"/>
      <c r="I147" s="1315"/>
      <c r="J147" s="1315"/>
      <c r="K147" s="1315"/>
      <c r="L147" s="1315"/>
      <c r="M147" s="1315"/>
      <c r="N147" s="1315"/>
      <c r="O147" s="1315"/>
      <c r="P147" s="1315"/>
    </row>
    <row r="148" spans="3:16" x14ac:dyDescent="0.25">
      <c r="C148" s="1314"/>
      <c r="D148" s="1314"/>
      <c r="E148" s="1314"/>
      <c r="F148" s="1314"/>
      <c r="G148" s="1314"/>
      <c r="H148" s="1314"/>
      <c r="I148" s="1314"/>
      <c r="J148" s="1314"/>
      <c r="K148" s="1314"/>
      <c r="L148" s="1314"/>
      <c r="M148" s="1314"/>
      <c r="N148" s="1314"/>
      <c r="O148" s="1314"/>
      <c r="P148" s="1314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475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338" t="s">
        <v>194</v>
      </c>
      <c r="D40" s="1338"/>
      <c r="E40" s="1338"/>
      <c r="F40" s="1338"/>
      <c r="G40" s="1338"/>
      <c r="H40" s="1338"/>
      <c r="I40" s="1337">
        <f>SUM(I18:I39)</f>
        <v>951500</v>
      </c>
      <c r="J40" s="1339">
        <f>SUM(J18:J39)</f>
        <v>0</v>
      </c>
      <c r="K40" s="1337">
        <v>951500</v>
      </c>
      <c r="L40" s="1337">
        <v>27308.6</v>
      </c>
      <c r="M40" s="1337">
        <v>38960.6</v>
      </c>
      <c r="N40" s="1337">
        <f>SUM(N18:N39)</f>
        <v>28925.599999999999</v>
      </c>
      <c r="O40" s="1337">
        <f>SUM(O18:O39)</f>
        <v>550</v>
      </c>
      <c r="P40" s="1337">
        <v>95744.25</v>
      </c>
      <c r="Q40" s="1340">
        <f>SUM(Q18:Q39)</f>
        <v>855755.7799999998</v>
      </c>
    </row>
    <row r="41" spans="2:17" x14ac:dyDescent="0.25">
      <c r="C41" s="1338"/>
      <c r="D41" s="1338"/>
      <c r="E41" s="1338"/>
      <c r="F41" s="1338"/>
      <c r="G41" s="1338"/>
      <c r="H41" s="1338"/>
      <c r="I41" s="1337"/>
      <c r="J41" s="1339"/>
      <c r="K41" s="1337"/>
      <c r="L41" s="1337"/>
      <c r="M41" s="1337"/>
      <c r="N41" s="1337"/>
      <c r="O41" s="1337"/>
      <c r="P41" s="1337"/>
      <c r="Q41" s="134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15" t="s">
        <v>196</v>
      </c>
      <c r="O44" s="1315"/>
      <c r="P44" s="131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314" t="s">
        <v>198</v>
      </c>
      <c r="O47" s="1314"/>
      <c r="P47" s="131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15" t="s">
        <v>253</v>
      </c>
      <c r="O48" s="1315"/>
      <c r="P48" s="1315"/>
    </row>
    <row r="49" spans="3:16" x14ac:dyDescent="0.25">
      <c r="C49" s="25" t="s">
        <v>201</v>
      </c>
      <c r="D49" s="25"/>
      <c r="E49" t="s">
        <v>254</v>
      </c>
      <c r="N49" s="1314" t="s">
        <v>202</v>
      </c>
      <c r="O49" s="1314"/>
      <c r="P49" s="1314"/>
    </row>
    <row r="52" spans="3:16" x14ac:dyDescent="0.25">
      <c r="C52" s="1315"/>
      <c r="D52" s="1315"/>
      <c r="E52" s="1315"/>
      <c r="F52" s="1315"/>
      <c r="G52" s="1315"/>
      <c r="H52" s="1315"/>
      <c r="I52" s="1315"/>
      <c r="J52" s="1315"/>
      <c r="K52" s="1315"/>
      <c r="L52" s="1315"/>
      <c r="M52" s="1315"/>
      <c r="N52" s="1315"/>
      <c r="O52" s="1315"/>
      <c r="P52" s="1315"/>
    </row>
    <row r="55" spans="3:16" x14ac:dyDescent="0.25">
      <c r="C55" s="1314"/>
      <c r="D55" s="1314"/>
      <c r="E55" s="1314"/>
      <c r="F55" s="1314"/>
      <c r="G55" s="1314"/>
      <c r="H55" s="1314"/>
      <c r="I55" s="1314"/>
      <c r="J55" s="1314"/>
      <c r="K55" s="1314"/>
      <c r="L55" s="1314"/>
      <c r="M55" s="1314"/>
      <c r="N55" s="1314"/>
      <c r="O55" s="1314"/>
      <c r="P55" s="1314"/>
    </row>
    <row r="56" spans="3:16" x14ac:dyDescent="0.25">
      <c r="C56" s="1315"/>
      <c r="D56" s="1315"/>
      <c r="E56" s="1315"/>
      <c r="F56" s="1315"/>
      <c r="G56" s="1315"/>
      <c r="H56" s="1315"/>
      <c r="I56" s="1315"/>
      <c r="J56" s="1315"/>
      <c r="K56" s="1315"/>
      <c r="L56" s="1315"/>
      <c r="M56" s="1315"/>
      <c r="N56" s="1315"/>
      <c r="O56" s="1315"/>
      <c r="P56" s="1315"/>
    </row>
    <row r="57" spans="3:16" x14ac:dyDescent="0.25">
      <c r="C57" s="1314"/>
      <c r="D57" s="1314"/>
      <c r="E57" s="1314"/>
      <c r="F57" s="1314"/>
      <c r="G57" s="1314"/>
      <c r="H57" s="1314"/>
      <c r="I57" s="1314"/>
      <c r="J57" s="1314"/>
      <c r="K57" s="1314"/>
      <c r="L57" s="1314"/>
      <c r="M57" s="1314"/>
      <c r="N57" s="1314"/>
      <c r="O57" s="1314"/>
      <c r="P57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479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412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338" t="s">
        <v>194</v>
      </c>
      <c r="D23" s="1338"/>
      <c r="E23" s="1338"/>
      <c r="F23" s="1338"/>
      <c r="G23" s="1338"/>
      <c r="H23" s="1338"/>
      <c r="I23" s="1337">
        <f t="shared" ref="I23:Q23" si="0">SUM(I18:I22)</f>
        <v>203500</v>
      </c>
      <c r="J23" s="1339">
        <f t="shared" si="0"/>
        <v>0</v>
      </c>
      <c r="K23" s="1337">
        <f t="shared" si="0"/>
        <v>203500</v>
      </c>
      <c r="L23" s="1337">
        <f t="shared" si="0"/>
        <v>5840.45</v>
      </c>
      <c r="M23" s="1337">
        <f t="shared" si="0"/>
        <v>5783.34</v>
      </c>
      <c r="N23" s="1337">
        <f t="shared" si="0"/>
        <v>6186.4</v>
      </c>
      <c r="O23" s="1337">
        <f t="shared" si="0"/>
        <v>125</v>
      </c>
      <c r="P23" s="1337">
        <f t="shared" si="0"/>
        <v>17935.190000000002</v>
      </c>
      <c r="Q23" s="1340">
        <f t="shared" si="0"/>
        <v>185564.81</v>
      </c>
    </row>
    <row r="24" spans="2:17" x14ac:dyDescent="0.25">
      <c r="C24" s="1338"/>
      <c r="D24" s="1338"/>
      <c r="E24" s="1338"/>
      <c r="F24" s="1338"/>
      <c r="G24" s="1338"/>
      <c r="H24" s="1338"/>
      <c r="I24" s="1337"/>
      <c r="J24" s="1339"/>
      <c r="K24" s="1337"/>
      <c r="L24" s="1337"/>
      <c r="M24" s="1337"/>
      <c r="N24" s="1337"/>
      <c r="O24" s="1337"/>
      <c r="P24" s="1337"/>
      <c r="Q24" s="1340"/>
    </row>
    <row r="37" spans="3:16" x14ac:dyDescent="0.25">
      <c r="C37" s="24" t="s">
        <v>195</v>
      </c>
      <c r="D37" s="24"/>
      <c r="E37" s="5" t="s">
        <v>250</v>
      </c>
      <c r="N37" s="1315" t="s">
        <v>196</v>
      </c>
      <c r="O37" s="1315"/>
      <c r="P37" s="131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314" t="s">
        <v>198</v>
      </c>
      <c r="O40" s="1314"/>
      <c r="P40" s="131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15" t="s">
        <v>253</v>
      </c>
      <c r="O41" s="1315"/>
      <c r="P41" s="1315"/>
    </row>
    <row r="42" spans="3:16" x14ac:dyDescent="0.25">
      <c r="C42" s="25" t="s">
        <v>201</v>
      </c>
      <c r="D42" s="25"/>
      <c r="E42" t="s">
        <v>254</v>
      </c>
      <c r="N42" s="1314" t="s">
        <v>202</v>
      </c>
      <c r="O42" s="1314"/>
      <c r="P42" s="1314"/>
    </row>
    <row r="45" spans="3:16" x14ac:dyDescent="0.25"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  <c r="P45" s="1315"/>
    </row>
    <row r="48" spans="3:16" x14ac:dyDescent="0.25">
      <c r="C48" s="1314"/>
      <c r="D48" s="1314"/>
      <c r="E48" s="1314"/>
      <c r="F48" s="1314"/>
      <c r="G48" s="1314"/>
      <c r="H48" s="1314"/>
      <c r="I48" s="1314"/>
      <c r="J48" s="1314"/>
      <c r="K48" s="1314"/>
      <c r="L48" s="1314"/>
      <c r="M48" s="1314"/>
      <c r="N48" s="1314"/>
      <c r="O48" s="1314"/>
      <c r="P48" s="1314"/>
    </row>
    <row r="49" spans="3:16" x14ac:dyDescent="0.25">
      <c r="C49" s="1315"/>
      <c r="D49" s="1315"/>
      <c r="E49" s="1315"/>
      <c r="F49" s="1315"/>
      <c r="G49" s="1315"/>
      <c r="H49" s="1315"/>
      <c r="I49" s="1315"/>
      <c r="J49" s="1315"/>
      <c r="K49" s="1315"/>
      <c r="L49" s="1315"/>
      <c r="M49" s="1315"/>
      <c r="N49" s="1315"/>
      <c r="O49" s="1315"/>
      <c r="P49" s="1315"/>
    </row>
    <row r="50" spans="3:16" x14ac:dyDescent="0.25">
      <c r="C50" s="1314"/>
      <c r="D50" s="1314"/>
      <c r="E50" s="1314"/>
      <c r="F50" s="1314"/>
      <c r="G50" s="1314"/>
      <c r="H50" s="1314"/>
      <c r="I50" s="1314"/>
      <c r="J50" s="1314"/>
      <c r="K50" s="1314"/>
      <c r="L50" s="1314"/>
      <c r="M50" s="1314"/>
      <c r="N50" s="1314"/>
      <c r="O50" s="1314"/>
      <c r="P50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480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338" t="s">
        <v>194</v>
      </c>
      <c r="D40" s="1338"/>
      <c r="E40" s="1338"/>
      <c r="F40" s="1338"/>
      <c r="G40" s="1338"/>
      <c r="H40" s="1338"/>
      <c r="I40" s="1337">
        <f>SUM(I18:I39)</f>
        <v>951500</v>
      </c>
      <c r="J40" s="1339">
        <f>SUM(J18:J39)</f>
        <v>0</v>
      </c>
      <c r="K40" s="1337">
        <v>951500</v>
      </c>
      <c r="L40" s="1337">
        <v>27308.6</v>
      </c>
      <c r="M40" s="1337">
        <v>38960.6</v>
      </c>
      <c r="N40" s="1337">
        <f>SUM(N18:N39)</f>
        <v>28925.599999999999</v>
      </c>
      <c r="O40" s="1337">
        <f>SUM(O18:O39)</f>
        <v>550</v>
      </c>
      <c r="P40" s="1337">
        <v>95744.25</v>
      </c>
      <c r="Q40" s="1340">
        <f>SUM(Q18:Q39)</f>
        <v>855755.7799999998</v>
      </c>
    </row>
    <row r="41" spans="2:17" x14ac:dyDescent="0.25">
      <c r="C41" s="1338"/>
      <c r="D41" s="1338"/>
      <c r="E41" s="1338"/>
      <c r="F41" s="1338"/>
      <c r="G41" s="1338"/>
      <c r="H41" s="1338"/>
      <c r="I41" s="1337"/>
      <c r="J41" s="1339"/>
      <c r="K41" s="1337"/>
      <c r="L41" s="1337"/>
      <c r="M41" s="1337"/>
      <c r="N41" s="1337"/>
      <c r="O41" s="1337"/>
      <c r="P41" s="1337"/>
      <c r="Q41" s="134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15" t="s">
        <v>196</v>
      </c>
      <c r="O44" s="1315"/>
      <c r="P44" s="131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314" t="s">
        <v>198</v>
      </c>
      <c r="O47" s="1314"/>
      <c r="P47" s="131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15" t="s">
        <v>253</v>
      </c>
      <c r="O48" s="1315"/>
      <c r="P48" s="1315"/>
    </row>
    <row r="49" spans="3:16" x14ac:dyDescent="0.25">
      <c r="C49" s="25" t="s">
        <v>201</v>
      </c>
      <c r="D49" s="25"/>
      <c r="E49" t="s">
        <v>254</v>
      </c>
      <c r="N49" s="1314" t="s">
        <v>202</v>
      </c>
      <c r="O49" s="1314"/>
      <c r="P49" s="1314"/>
    </row>
    <row r="52" spans="3:16" x14ac:dyDescent="0.25">
      <c r="C52" s="1315"/>
      <c r="D52" s="1315"/>
      <c r="E52" s="1315"/>
      <c r="F52" s="1315"/>
      <c r="G52" s="1315"/>
      <c r="H52" s="1315"/>
      <c r="I52" s="1315"/>
      <c r="J52" s="1315"/>
      <c r="K52" s="1315"/>
      <c r="L52" s="1315"/>
      <c r="M52" s="1315"/>
      <c r="N52" s="1315"/>
      <c r="O52" s="1315"/>
      <c r="P52" s="1315"/>
    </row>
    <row r="55" spans="3:16" x14ac:dyDescent="0.25">
      <c r="C55" s="1314"/>
      <c r="D55" s="1314"/>
      <c r="E55" s="1314"/>
      <c r="F55" s="1314"/>
      <c r="G55" s="1314"/>
      <c r="H55" s="1314"/>
      <c r="I55" s="1314"/>
      <c r="J55" s="1314"/>
      <c r="K55" s="1314"/>
      <c r="L55" s="1314"/>
      <c r="M55" s="1314"/>
      <c r="N55" s="1314"/>
      <c r="O55" s="1314"/>
      <c r="P55" s="1314"/>
    </row>
    <row r="56" spans="3:16" x14ac:dyDescent="0.25">
      <c r="C56" s="1315"/>
      <c r="D56" s="1315"/>
      <c r="E56" s="1315"/>
      <c r="F56" s="1315"/>
      <c r="G56" s="1315"/>
      <c r="H56" s="1315"/>
      <c r="I56" s="1315"/>
      <c r="J56" s="1315"/>
      <c r="K56" s="1315"/>
      <c r="L56" s="1315"/>
      <c r="M56" s="1315"/>
      <c r="N56" s="1315"/>
      <c r="O56" s="1315"/>
      <c r="P56" s="1315"/>
    </row>
    <row r="57" spans="3:16" x14ac:dyDescent="0.25">
      <c r="C57" s="1314"/>
      <c r="D57" s="1314"/>
      <c r="E57" s="1314"/>
      <c r="F57" s="1314"/>
      <c r="G57" s="1314"/>
      <c r="H57" s="1314"/>
      <c r="I57" s="1314"/>
      <c r="J57" s="1314"/>
      <c r="K57" s="1314"/>
      <c r="L57" s="1314"/>
      <c r="M57" s="1314"/>
      <c r="N57" s="1314"/>
      <c r="O57" s="1314"/>
      <c r="P57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15" t="s">
        <v>0</v>
      </c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</row>
    <row r="8" spans="1:14" x14ac:dyDescent="0.25">
      <c r="B8" s="1315" t="s">
        <v>1</v>
      </c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</row>
    <row r="9" spans="1:14" x14ac:dyDescent="0.25">
      <c r="B9" s="1329" t="s">
        <v>402</v>
      </c>
      <c r="C9" s="1329"/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15" t="s">
        <v>3</v>
      </c>
      <c r="C11" s="1315"/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</row>
    <row r="12" spans="1:14" x14ac:dyDescent="0.25">
      <c r="B12" s="1315" t="s">
        <v>481</v>
      </c>
      <c r="C12" s="1315"/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</row>
    <row r="13" spans="1:14" x14ac:dyDescent="0.25">
      <c r="B13" s="1328" t="s">
        <v>5</v>
      </c>
      <c r="C13" s="1328"/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27" t="s">
        <v>6</v>
      </c>
      <c r="B15" s="1322" t="s">
        <v>7</v>
      </c>
      <c r="C15" s="1322" t="s">
        <v>8</v>
      </c>
      <c r="D15" s="1322" t="s">
        <v>10</v>
      </c>
      <c r="E15" s="1326" t="s">
        <v>11</v>
      </c>
      <c r="F15" s="37" t="s">
        <v>12</v>
      </c>
      <c r="G15" s="1325" t="s">
        <v>13</v>
      </c>
      <c r="H15" s="1322" t="s">
        <v>14</v>
      </c>
      <c r="I15" s="1322" t="s">
        <v>15</v>
      </c>
      <c r="J15" s="1322" t="s">
        <v>16</v>
      </c>
      <c r="K15" s="1322" t="s">
        <v>17</v>
      </c>
      <c r="L15" s="1322" t="s">
        <v>18</v>
      </c>
      <c r="M15" s="1322" t="s">
        <v>19</v>
      </c>
      <c r="N15" s="1323" t="s">
        <v>20</v>
      </c>
    </row>
    <row r="16" spans="1:14" x14ac:dyDescent="0.25">
      <c r="A16" s="1327"/>
      <c r="B16" s="1322"/>
      <c r="C16" s="1322"/>
      <c r="D16" s="1322"/>
      <c r="E16" s="1326"/>
      <c r="F16" s="38" t="s">
        <v>21</v>
      </c>
      <c r="G16" s="1325"/>
      <c r="H16" s="1322"/>
      <c r="I16" s="1322"/>
      <c r="J16" s="1322"/>
      <c r="K16" s="1322"/>
      <c r="L16" s="1322"/>
      <c r="M16" s="1322"/>
      <c r="N16" s="132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343" t="s">
        <v>194</v>
      </c>
      <c r="C31" s="1343"/>
      <c r="D31" s="1343"/>
      <c r="E31" s="1343"/>
      <c r="F31" s="1341">
        <v>147000</v>
      </c>
      <c r="G31" s="1342">
        <v>0</v>
      </c>
      <c r="H31" s="1341">
        <v>147000</v>
      </c>
      <c r="I31" s="1342">
        <v>0</v>
      </c>
      <c r="J31" s="1342">
        <v>0</v>
      </c>
      <c r="K31" s="1342">
        <v>0</v>
      </c>
      <c r="L31" s="1342">
        <v>0</v>
      </c>
      <c r="M31" s="1342">
        <v>0</v>
      </c>
      <c r="N31" s="1341">
        <v>147000</v>
      </c>
    </row>
    <row r="32" spans="1:14" x14ac:dyDescent="0.25">
      <c r="B32" s="1343"/>
      <c r="C32" s="1343"/>
      <c r="D32" s="1343"/>
      <c r="E32" s="1343"/>
      <c r="F32" s="1341"/>
      <c r="G32" s="1342"/>
      <c r="H32" s="1341"/>
      <c r="I32" s="1342"/>
      <c r="J32" s="1342"/>
      <c r="K32" s="1342"/>
      <c r="L32" s="1342"/>
      <c r="M32" s="1342"/>
      <c r="N32" s="1341"/>
    </row>
    <row r="42" spans="1:14" x14ac:dyDescent="0.25">
      <c r="A42" s="24" t="s">
        <v>257</v>
      </c>
      <c r="B42" s="24"/>
      <c r="C42" s="5" t="s">
        <v>258</v>
      </c>
      <c r="L42" s="1315" t="s">
        <v>196</v>
      </c>
      <c r="M42" s="1315"/>
      <c r="N42" s="131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314" t="s">
        <v>198</v>
      </c>
      <c r="M45" s="1314"/>
      <c r="N45" s="131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15" t="s">
        <v>253</v>
      </c>
      <c r="M46" s="1315"/>
      <c r="N46" s="1315"/>
    </row>
    <row r="47" spans="1:14" x14ac:dyDescent="0.25">
      <c r="A47" s="25" t="s">
        <v>263</v>
      </c>
      <c r="B47" s="25"/>
      <c r="C47" t="s">
        <v>264</v>
      </c>
      <c r="L47" s="1314" t="s">
        <v>202</v>
      </c>
      <c r="M47" s="1314"/>
      <c r="N47" s="1314"/>
    </row>
    <row r="52" spans="1:14" x14ac:dyDescent="0.25">
      <c r="A52" s="1314"/>
      <c r="B52" s="1314"/>
      <c r="C52" s="1314"/>
      <c r="D52" s="1314"/>
      <c r="E52" s="1314"/>
      <c r="F52" s="1314"/>
      <c r="G52" s="1314"/>
      <c r="H52" s="1314"/>
      <c r="I52" s="1314"/>
      <c r="J52" s="1314"/>
      <c r="K52" s="1314"/>
      <c r="L52" s="1314"/>
      <c r="M52" s="1314"/>
      <c r="N52" s="1314"/>
    </row>
    <row r="53" spans="1:14" x14ac:dyDescent="0.25">
      <c r="A53" s="1315"/>
      <c r="B53" s="1315"/>
      <c r="C53" s="1315"/>
      <c r="D53" s="1315"/>
      <c r="E53" s="1315"/>
      <c r="F53" s="1315"/>
      <c r="G53" s="1315"/>
      <c r="H53" s="1315"/>
      <c r="I53" s="1315"/>
      <c r="J53" s="1315"/>
      <c r="K53" s="1315"/>
      <c r="L53" s="1315"/>
      <c r="M53" s="1315"/>
      <c r="N53" s="1315"/>
    </row>
    <row r="54" spans="1:14" x14ac:dyDescent="0.25">
      <c r="A54" s="1314"/>
      <c r="B54" s="1314"/>
      <c r="C54" s="1314"/>
      <c r="D54" s="1314"/>
      <c r="E54" s="1314"/>
      <c r="F54" s="1314"/>
      <c r="G54" s="1314"/>
      <c r="H54" s="1314"/>
      <c r="I54" s="1314"/>
      <c r="J54" s="1314"/>
      <c r="K54" s="1314"/>
      <c r="L54" s="1314"/>
      <c r="M54" s="1314"/>
      <c r="N54" s="131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482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344" t="s">
        <v>194</v>
      </c>
      <c r="D21" s="1344"/>
      <c r="E21" s="1344"/>
      <c r="F21" s="1344"/>
      <c r="G21" s="1344"/>
      <c r="H21" s="1344"/>
      <c r="I21" s="1337">
        <f>SUM(I18:I20)</f>
        <v>125000</v>
      </c>
      <c r="J21" s="1339">
        <f>SUM(J18:J20)</f>
        <v>0</v>
      </c>
      <c r="K21" s="1337">
        <v>125000</v>
      </c>
      <c r="L21" s="1337">
        <v>3587.5</v>
      </c>
      <c r="M21" s="1337">
        <v>7400.87</v>
      </c>
      <c r="N21" s="1337">
        <v>3800</v>
      </c>
      <c r="O21" s="1337">
        <f>SUM(O18:O20)</f>
        <v>75</v>
      </c>
      <c r="P21" s="1337">
        <v>14863.37</v>
      </c>
      <c r="Q21" s="1340">
        <f>SUM(Q18:Q20)</f>
        <v>110136.63</v>
      </c>
    </row>
    <row r="22" spans="2:17" x14ac:dyDescent="0.25">
      <c r="C22" s="1344"/>
      <c r="D22" s="1344"/>
      <c r="E22" s="1344"/>
      <c r="F22" s="1344"/>
      <c r="G22" s="1344"/>
      <c r="H22" s="1344"/>
      <c r="I22" s="1337"/>
      <c r="J22" s="1339"/>
      <c r="K22" s="1337"/>
      <c r="L22" s="1337"/>
      <c r="M22" s="1337"/>
      <c r="N22" s="1337"/>
      <c r="O22" s="1337"/>
      <c r="P22" s="1337"/>
      <c r="Q22" s="134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15" t="s">
        <v>196</v>
      </c>
      <c r="O32" s="1315"/>
      <c r="P32" s="1315"/>
    </row>
    <row r="35" spans="3:16" x14ac:dyDescent="0.25">
      <c r="C35" s="25" t="s">
        <v>197</v>
      </c>
      <c r="D35" s="25"/>
      <c r="E35" t="s">
        <v>251</v>
      </c>
      <c r="N35" s="1314" t="s">
        <v>198</v>
      </c>
      <c r="O35" s="1314"/>
      <c r="P35" s="131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15" t="s">
        <v>253</v>
      </c>
      <c r="O36" s="1315"/>
      <c r="P36" s="1315"/>
    </row>
    <row r="37" spans="3:16" x14ac:dyDescent="0.25">
      <c r="C37" s="25" t="s">
        <v>201</v>
      </c>
      <c r="D37" s="25"/>
      <c r="E37" t="s">
        <v>254</v>
      </c>
      <c r="N37" s="1314" t="s">
        <v>202</v>
      </c>
      <c r="O37" s="1314"/>
      <c r="P37" s="1314"/>
    </row>
    <row r="40" spans="3:16" x14ac:dyDescent="0.25">
      <c r="C40" s="1315"/>
      <c r="D40" s="1315"/>
      <c r="E40" s="1315"/>
      <c r="F40" s="1315"/>
      <c r="G40" s="1315"/>
      <c r="H40" s="1315"/>
      <c r="I40" s="1315"/>
      <c r="J40" s="1315"/>
      <c r="K40" s="1315"/>
      <c r="L40" s="1315"/>
      <c r="M40" s="1315"/>
      <c r="N40" s="1315"/>
      <c r="O40" s="1315"/>
      <c r="P40" s="1315"/>
    </row>
    <row r="43" spans="3:16" x14ac:dyDescent="0.25"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  <c r="O43" s="1314"/>
      <c r="P43" s="1314"/>
    </row>
    <row r="44" spans="3:16" x14ac:dyDescent="0.25">
      <c r="C44" s="1315"/>
      <c r="D44" s="1315"/>
      <c r="E44" s="1315"/>
      <c r="F44" s="1315"/>
      <c r="G44" s="1315"/>
      <c r="H44" s="1315"/>
      <c r="I44" s="1315"/>
      <c r="J44" s="1315"/>
      <c r="K44" s="1315"/>
      <c r="L44" s="1315"/>
      <c r="M44" s="1315"/>
      <c r="N44" s="1315"/>
      <c r="O44" s="1315"/>
      <c r="P44" s="1315"/>
    </row>
    <row r="45" spans="3:16" x14ac:dyDescent="0.25">
      <c r="C45" s="1314"/>
      <c r="D45" s="1314"/>
      <c r="E45" s="1314"/>
      <c r="F45" s="1314"/>
      <c r="G45" s="1314"/>
      <c r="H45" s="1314"/>
      <c r="I45" s="1314"/>
      <c r="J45" s="1314"/>
      <c r="K45" s="1314"/>
      <c r="L45" s="1314"/>
      <c r="M45" s="1314"/>
      <c r="N45" s="1314"/>
      <c r="O45" s="1314"/>
      <c r="P45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483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21" t="s">
        <v>40</v>
      </c>
      <c r="F22" s="1321" t="s">
        <v>41</v>
      </c>
      <c r="G22" s="132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21" t="s">
        <v>44</v>
      </c>
      <c r="F23" s="1321" t="s">
        <v>45</v>
      </c>
      <c r="G23" s="132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21" t="s">
        <v>49</v>
      </c>
      <c r="F24" s="1321" t="s">
        <v>50</v>
      </c>
      <c r="G24" s="132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21" t="s">
        <v>53</v>
      </c>
      <c r="F25" s="1321" t="s">
        <v>54</v>
      </c>
      <c r="G25" s="132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21" t="s">
        <v>427</v>
      </c>
      <c r="F26" s="1321" t="s">
        <v>57</v>
      </c>
      <c r="G26" s="132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21" t="s">
        <v>53</v>
      </c>
      <c r="F27" s="1321" t="s">
        <v>60</v>
      </c>
      <c r="G27" s="132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21" t="s">
        <v>63</v>
      </c>
      <c r="F28" s="1321" t="s">
        <v>64</v>
      </c>
      <c r="G28" s="132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21" t="s">
        <v>67</v>
      </c>
      <c r="F29" s="1321" t="s">
        <v>68</v>
      </c>
      <c r="G29" s="132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21" t="s">
        <v>71</v>
      </c>
      <c r="F30" s="1321" t="s">
        <v>72</v>
      </c>
      <c r="G30" s="132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21" t="s">
        <v>75</v>
      </c>
      <c r="F31" s="1321" t="s">
        <v>76</v>
      </c>
      <c r="G31" s="132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21" t="s">
        <v>78</v>
      </c>
      <c r="F32" s="1321" t="s">
        <v>79</v>
      </c>
      <c r="G32" s="132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21" t="s">
        <v>82</v>
      </c>
      <c r="F33" s="1321" t="s">
        <v>83</v>
      </c>
      <c r="G33" s="132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21" t="s">
        <v>85</v>
      </c>
      <c r="F34" s="1321" t="s">
        <v>86</v>
      </c>
      <c r="G34" s="132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21" t="s">
        <v>89</v>
      </c>
      <c r="F35" s="1321" t="s">
        <v>90</v>
      </c>
      <c r="G35" s="132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21" t="s">
        <v>92</v>
      </c>
      <c r="F36" s="1321" t="s">
        <v>93</v>
      </c>
      <c r="G36" s="132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21" t="s">
        <v>71</v>
      </c>
      <c r="F37" s="1321" t="s">
        <v>95</v>
      </c>
      <c r="G37" s="132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21" t="s">
        <v>97</v>
      </c>
      <c r="F38" s="1321" t="s">
        <v>98</v>
      </c>
      <c r="G38" s="132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21" t="s">
        <v>92</v>
      </c>
      <c r="F39" s="1321" t="s">
        <v>100</v>
      </c>
      <c r="G39" s="132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21" t="s">
        <v>102</v>
      </c>
      <c r="F40" s="1321" t="s">
        <v>103</v>
      </c>
      <c r="G40" s="132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21" t="s">
        <v>105</v>
      </c>
      <c r="F41" s="1321" t="s">
        <v>106</v>
      </c>
      <c r="G41" s="132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21" t="s">
        <v>105</v>
      </c>
      <c r="F42" s="1321" t="s">
        <v>108</v>
      </c>
      <c r="G42" s="132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21" t="s">
        <v>78</v>
      </c>
      <c r="F43" s="1321" t="s">
        <v>115</v>
      </c>
      <c r="G43" s="132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21" t="s">
        <v>117</v>
      </c>
      <c r="F44" s="1321" t="s">
        <v>118</v>
      </c>
      <c r="G44" s="132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21" t="s">
        <v>120</v>
      </c>
      <c r="F45" s="1321" t="s">
        <v>121</v>
      </c>
      <c r="G45" s="132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21" t="s">
        <v>49</v>
      </c>
      <c r="F46" s="1321" t="s">
        <v>123</v>
      </c>
      <c r="G46" s="132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21" t="s">
        <v>125</v>
      </c>
      <c r="F47" s="1321" t="s">
        <v>126</v>
      </c>
      <c r="G47" s="132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21" t="s">
        <v>105</v>
      </c>
      <c r="F48" s="1321" t="s">
        <v>128</v>
      </c>
      <c r="G48" s="132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21" t="s">
        <v>102</v>
      </c>
      <c r="F49" s="1321" t="s">
        <v>130</v>
      </c>
      <c r="G49" s="132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21" t="s">
        <v>132</v>
      </c>
      <c r="F50" s="1321" t="s">
        <v>133</v>
      </c>
      <c r="G50" s="132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21" t="s">
        <v>117</v>
      </c>
      <c r="F51" s="1321" t="s">
        <v>135</v>
      </c>
      <c r="G51" s="132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21" t="s">
        <v>85</v>
      </c>
      <c r="F52" s="1321" t="s">
        <v>137</v>
      </c>
      <c r="G52" s="132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21" t="s">
        <v>139</v>
      </c>
      <c r="F53" s="1321" t="s">
        <v>140</v>
      </c>
      <c r="G53" s="132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21" t="s">
        <v>148</v>
      </c>
      <c r="F54" s="1321" t="s">
        <v>149</v>
      </c>
      <c r="G54" s="132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21" t="s">
        <v>151</v>
      </c>
      <c r="F55" s="1321" t="s">
        <v>152</v>
      </c>
      <c r="G55" s="132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21" t="s">
        <v>157</v>
      </c>
      <c r="F56" s="1321" t="s">
        <v>158</v>
      </c>
      <c r="G56" s="132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21" t="s">
        <v>160</v>
      </c>
      <c r="F58" s="1321" t="s">
        <v>161</v>
      </c>
      <c r="G58" s="132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21" t="s">
        <v>163</v>
      </c>
      <c r="F59" s="1321" t="s">
        <v>164</v>
      </c>
      <c r="G59" s="132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21" t="s">
        <v>92</v>
      </c>
      <c r="F62" s="1321" t="s">
        <v>168</v>
      </c>
      <c r="G62" s="132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21" t="s">
        <v>276</v>
      </c>
      <c r="F63" s="1321" t="s">
        <v>170</v>
      </c>
      <c r="G63" s="132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21" t="s">
        <v>40</v>
      </c>
      <c r="F67" s="1321" t="s">
        <v>172</v>
      </c>
      <c r="G67" s="132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21" t="s">
        <v>92</v>
      </c>
      <c r="F72" s="1321"/>
      <c r="G72" s="132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21" t="s">
        <v>276</v>
      </c>
      <c r="F77" s="1321"/>
      <c r="G77" s="132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21" t="s">
        <v>30</v>
      </c>
      <c r="F78" s="1321" t="s">
        <v>31</v>
      </c>
      <c r="G78" s="132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21" t="s">
        <v>30</v>
      </c>
      <c r="F80" s="1321" t="s">
        <v>31</v>
      </c>
      <c r="G80" s="132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21" t="s">
        <v>92</v>
      </c>
      <c r="F87" s="1321" t="s">
        <v>176</v>
      </c>
      <c r="G87" s="132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21" t="s">
        <v>178</v>
      </c>
      <c r="F88" s="1321" t="s">
        <v>179</v>
      </c>
      <c r="G88" s="132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330" t="s">
        <v>92</v>
      </c>
      <c r="F89" s="1330" t="s">
        <v>193</v>
      </c>
      <c r="G89" s="133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321" t="s">
        <v>44</v>
      </c>
      <c r="F132" s="1321" t="s">
        <v>45</v>
      </c>
      <c r="G132" s="1321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331" t="s">
        <v>288</v>
      </c>
      <c r="D135" s="1331"/>
      <c r="E135" s="1331"/>
      <c r="F135" s="1331"/>
      <c r="G135" s="1331"/>
      <c r="H135" s="1331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315" t="s">
        <v>196</v>
      </c>
      <c r="O137" s="1315"/>
      <c r="P137" s="1315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314" t="s">
        <v>198</v>
      </c>
      <c r="O139" s="1314"/>
      <c r="P139" s="1314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315" t="s">
        <v>253</v>
      </c>
      <c r="O140" s="1315"/>
      <c r="P140" s="1315"/>
    </row>
    <row r="141" spans="2:17" x14ac:dyDescent="0.25">
      <c r="C141" s="25" t="s">
        <v>201</v>
      </c>
      <c r="D141" s="25"/>
      <c r="E141" t="s">
        <v>254</v>
      </c>
      <c r="N141" s="1314" t="s">
        <v>202</v>
      </c>
      <c r="O141" s="1314"/>
      <c r="P141" s="1314"/>
    </row>
    <row r="144" spans="2:17" x14ac:dyDescent="0.25">
      <c r="C144" s="1315"/>
      <c r="D144" s="1315"/>
      <c r="E144" s="1315"/>
      <c r="F144" s="1315"/>
      <c r="G144" s="1315"/>
      <c r="H144" s="1315"/>
      <c r="I144" s="1315"/>
      <c r="J144" s="1315"/>
      <c r="K144" s="1315"/>
      <c r="L144" s="1315"/>
      <c r="M144" s="1315"/>
      <c r="N144" s="1315"/>
      <c r="O144" s="1315"/>
      <c r="P144" s="1315"/>
    </row>
    <row r="147" spans="3:16" x14ac:dyDescent="0.25">
      <c r="C147" s="1314"/>
      <c r="D147" s="1314"/>
      <c r="E147" s="1314"/>
      <c r="F147" s="1314"/>
      <c r="G147" s="1314"/>
      <c r="H147" s="1314"/>
      <c r="I147" s="1314"/>
      <c r="J147" s="1314"/>
      <c r="K147" s="1314"/>
      <c r="L147" s="1314"/>
      <c r="M147" s="1314"/>
      <c r="N147" s="1314"/>
      <c r="O147" s="1314"/>
      <c r="P147" s="1314"/>
    </row>
    <row r="148" spans="3:16" x14ac:dyDescent="0.25">
      <c r="C148" s="1315"/>
      <c r="D148" s="1315"/>
      <c r="E148" s="1315"/>
      <c r="F148" s="1315"/>
      <c r="G148" s="1315"/>
      <c r="H148" s="1315"/>
      <c r="I148" s="1315"/>
      <c r="J148" s="1315"/>
      <c r="K148" s="1315"/>
      <c r="L148" s="1315"/>
      <c r="M148" s="1315"/>
      <c r="N148" s="1315"/>
      <c r="O148" s="1315"/>
      <c r="P148" s="1315"/>
    </row>
    <row r="149" spans="3:16" x14ac:dyDescent="0.25">
      <c r="C149" s="1314"/>
      <c r="D149" s="1314"/>
      <c r="E149" s="1314"/>
      <c r="F149" s="1314"/>
      <c r="G149" s="1314"/>
      <c r="H149" s="1314"/>
      <c r="I149" s="1314"/>
      <c r="J149" s="1314"/>
      <c r="K149" s="1314"/>
      <c r="L149" s="1314"/>
      <c r="M149" s="1314"/>
      <c r="N149" s="1314"/>
      <c r="O149" s="1314"/>
      <c r="P149" s="131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487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21" t="s">
        <v>40</v>
      </c>
      <c r="F22" s="1321" t="s">
        <v>41</v>
      </c>
      <c r="G22" s="132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21" t="s">
        <v>44</v>
      </c>
      <c r="F23" s="1321" t="s">
        <v>45</v>
      </c>
      <c r="G23" s="132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21" t="s">
        <v>49</v>
      </c>
      <c r="F24" s="1321" t="s">
        <v>50</v>
      </c>
      <c r="G24" s="132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21" t="s">
        <v>53</v>
      </c>
      <c r="F25" s="1321" t="s">
        <v>54</v>
      </c>
      <c r="G25" s="132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21" t="s">
        <v>427</v>
      </c>
      <c r="F26" s="1321" t="s">
        <v>57</v>
      </c>
      <c r="G26" s="132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21" t="s">
        <v>53</v>
      </c>
      <c r="F27" s="1321" t="s">
        <v>60</v>
      </c>
      <c r="G27" s="132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21" t="s">
        <v>63</v>
      </c>
      <c r="F28" s="1321" t="s">
        <v>64</v>
      </c>
      <c r="G28" s="132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21" t="s">
        <v>67</v>
      </c>
      <c r="F29" s="1321" t="s">
        <v>68</v>
      </c>
      <c r="G29" s="132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21" t="s">
        <v>71</v>
      </c>
      <c r="F30" s="1321" t="s">
        <v>72</v>
      </c>
      <c r="G30" s="132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21" t="s">
        <v>75</v>
      </c>
      <c r="F31" s="1321" t="s">
        <v>76</v>
      </c>
      <c r="G31" s="132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21" t="s">
        <v>78</v>
      </c>
      <c r="F32" s="1321" t="s">
        <v>79</v>
      </c>
      <c r="G32" s="132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21" t="s">
        <v>82</v>
      </c>
      <c r="F33" s="1321" t="s">
        <v>83</v>
      </c>
      <c r="G33" s="132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21" t="s">
        <v>85</v>
      </c>
      <c r="F34" s="1321" t="s">
        <v>86</v>
      </c>
      <c r="G34" s="132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21" t="s">
        <v>89</v>
      </c>
      <c r="F35" s="1321" t="s">
        <v>90</v>
      </c>
      <c r="G35" s="132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21" t="s">
        <v>92</v>
      </c>
      <c r="F36" s="1321" t="s">
        <v>93</v>
      </c>
      <c r="G36" s="132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21" t="s">
        <v>71</v>
      </c>
      <c r="F37" s="1321" t="s">
        <v>95</v>
      </c>
      <c r="G37" s="132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21" t="s">
        <v>97</v>
      </c>
      <c r="F38" s="1321" t="s">
        <v>98</v>
      </c>
      <c r="G38" s="132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21" t="s">
        <v>92</v>
      </c>
      <c r="F39" s="1321" t="s">
        <v>100</v>
      </c>
      <c r="G39" s="132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21" t="s">
        <v>102</v>
      </c>
      <c r="F40" s="1321" t="s">
        <v>103</v>
      </c>
      <c r="G40" s="132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21" t="s">
        <v>105</v>
      </c>
      <c r="F41" s="1321" t="s">
        <v>106</v>
      </c>
      <c r="G41" s="132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21" t="s">
        <v>105</v>
      </c>
      <c r="F42" s="1321" t="s">
        <v>108</v>
      </c>
      <c r="G42" s="132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21" t="s">
        <v>78</v>
      </c>
      <c r="F43" s="1321" t="s">
        <v>115</v>
      </c>
      <c r="G43" s="132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21" t="s">
        <v>117</v>
      </c>
      <c r="F44" s="1321" t="s">
        <v>118</v>
      </c>
      <c r="G44" s="132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21" t="s">
        <v>120</v>
      </c>
      <c r="F45" s="1321" t="s">
        <v>121</v>
      </c>
      <c r="G45" s="132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21" t="s">
        <v>49</v>
      </c>
      <c r="F46" s="1321" t="s">
        <v>123</v>
      </c>
      <c r="G46" s="132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21" t="s">
        <v>125</v>
      </c>
      <c r="F47" s="1321" t="s">
        <v>126</v>
      </c>
      <c r="G47" s="132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21" t="s">
        <v>105</v>
      </c>
      <c r="F48" s="1321" t="s">
        <v>128</v>
      </c>
      <c r="G48" s="132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21" t="s">
        <v>102</v>
      </c>
      <c r="F49" s="1321" t="s">
        <v>130</v>
      </c>
      <c r="G49" s="132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21" t="s">
        <v>132</v>
      </c>
      <c r="F50" s="1321" t="s">
        <v>133</v>
      </c>
      <c r="G50" s="132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21" t="s">
        <v>117</v>
      </c>
      <c r="F51" s="1321" t="s">
        <v>135</v>
      </c>
      <c r="G51" s="132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21" t="s">
        <v>85</v>
      </c>
      <c r="F52" s="1321" t="s">
        <v>137</v>
      </c>
      <c r="G52" s="132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21" t="s">
        <v>139</v>
      </c>
      <c r="F53" s="1321" t="s">
        <v>140</v>
      </c>
      <c r="G53" s="132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21" t="s">
        <v>148</v>
      </c>
      <c r="F54" s="1321" t="s">
        <v>149</v>
      </c>
      <c r="G54" s="132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21" t="s">
        <v>151</v>
      </c>
      <c r="F55" s="1321" t="s">
        <v>152</v>
      </c>
      <c r="G55" s="132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21" t="s">
        <v>157</v>
      </c>
      <c r="F56" s="1321" t="s">
        <v>158</v>
      </c>
      <c r="G56" s="132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21" t="s">
        <v>160</v>
      </c>
      <c r="F58" s="1321" t="s">
        <v>161</v>
      </c>
      <c r="G58" s="132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21" t="s">
        <v>163</v>
      </c>
      <c r="F59" s="1321" t="s">
        <v>164</v>
      </c>
      <c r="G59" s="132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21" t="s">
        <v>92</v>
      </c>
      <c r="F62" s="1321" t="s">
        <v>168</v>
      </c>
      <c r="G62" s="132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21" t="s">
        <v>276</v>
      </c>
      <c r="F63" s="1321" t="s">
        <v>170</v>
      </c>
      <c r="G63" s="132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21" t="s">
        <v>40</v>
      </c>
      <c r="F67" s="1321" t="s">
        <v>172</v>
      </c>
      <c r="G67" s="132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21" t="s">
        <v>92</v>
      </c>
      <c r="F72" s="1321"/>
      <c r="G72" s="132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21" t="s">
        <v>276</v>
      </c>
      <c r="F76" s="1321"/>
      <c r="G76" s="132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21" t="s">
        <v>30</v>
      </c>
      <c r="F77" s="1321" t="s">
        <v>31</v>
      </c>
      <c r="G77" s="132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21" t="s">
        <v>30</v>
      </c>
      <c r="F78" s="1321" t="s">
        <v>31</v>
      </c>
      <c r="G78" s="132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21" t="s">
        <v>92</v>
      </c>
      <c r="F86" s="1321" t="s">
        <v>176</v>
      </c>
      <c r="G86" s="132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21" t="s">
        <v>178</v>
      </c>
      <c r="F87" s="1321" t="s">
        <v>179</v>
      </c>
      <c r="G87" s="132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330" t="s">
        <v>92</v>
      </c>
      <c r="F88" s="1330" t="s">
        <v>193</v>
      </c>
      <c r="G88" s="133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321" t="s">
        <v>44</v>
      </c>
      <c r="F134" s="1321" t="s">
        <v>45</v>
      </c>
      <c r="G134" s="1321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331" t="s">
        <v>288</v>
      </c>
      <c r="D137" s="1331"/>
      <c r="E137" s="1331"/>
      <c r="F137" s="1331"/>
      <c r="G137" s="1331"/>
      <c r="H137" s="1331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315" t="s">
        <v>196</v>
      </c>
      <c r="O142" s="1315"/>
      <c r="P142" s="1315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314" t="s">
        <v>198</v>
      </c>
      <c r="O144" s="1314"/>
      <c r="P144" s="1314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315" t="s">
        <v>253</v>
      </c>
      <c r="O145" s="1315"/>
      <c r="P145" s="1315"/>
    </row>
    <row r="146" spans="3:16" x14ac:dyDescent="0.25">
      <c r="C146" s="25" t="s">
        <v>201</v>
      </c>
      <c r="D146" s="25"/>
      <c r="E146" t="s">
        <v>254</v>
      </c>
      <c r="N146" s="1314" t="s">
        <v>202</v>
      </c>
      <c r="O146" s="1314"/>
      <c r="P146" s="1314"/>
    </row>
    <row r="149" spans="3:16" x14ac:dyDescent="0.25">
      <c r="C149" s="1315"/>
      <c r="D149" s="1315"/>
      <c r="E149" s="1315"/>
      <c r="F149" s="1315"/>
      <c r="G149" s="1315"/>
      <c r="H149" s="1315"/>
      <c r="I149" s="1315"/>
      <c r="J149" s="1315"/>
      <c r="K149" s="1315"/>
      <c r="L149" s="1315"/>
      <c r="M149" s="1315"/>
      <c r="N149" s="1315"/>
      <c r="O149" s="1315"/>
      <c r="P149" s="1315"/>
    </row>
    <row r="152" spans="3:16" x14ac:dyDescent="0.25">
      <c r="C152" s="1314"/>
      <c r="D152" s="1314"/>
      <c r="E152" s="1314"/>
      <c r="F152" s="1314"/>
      <c r="G152" s="1314"/>
      <c r="H152" s="1314"/>
      <c r="I152" s="1314"/>
      <c r="J152" s="1314"/>
      <c r="K152" s="1314"/>
      <c r="L152" s="1314"/>
      <c r="M152" s="1314"/>
      <c r="N152" s="1314"/>
      <c r="O152" s="1314"/>
      <c r="P152" s="1314"/>
    </row>
    <row r="153" spans="3:16" x14ac:dyDescent="0.25">
      <c r="C153" s="1315"/>
      <c r="D153" s="1315"/>
      <c r="E153" s="1315"/>
      <c r="F153" s="1315"/>
      <c r="G153" s="1315"/>
      <c r="H153" s="1315"/>
      <c r="I153" s="1315"/>
      <c r="J153" s="1315"/>
      <c r="K153" s="1315"/>
      <c r="L153" s="1315"/>
      <c r="M153" s="1315"/>
      <c r="N153" s="1315"/>
      <c r="O153" s="1315"/>
      <c r="P153" s="1315"/>
    </row>
    <row r="154" spans="3:16" x14ac:dyDescent="0.25">
      <c r="C154" s="1314"/>
      <c r="D154" s="1314"/>
      <c r="E154" s="1314"/>
      <c r="F154" s="1314"/>
      <c r="G154" s="1314"/>
      <c r="H154" s="1314"/>
      <c r="I154" s="1314"/>
      <c r="J154" s="1314"/>
      <c r="K154" s="1314"/>
      <c r="L154" s="1314"/>
      <c r="M154" s="1314"/>
      <c r="N154" s="1314"/>
      <c r="O154" s="1314"/>
      <c r="P154" s="131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490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344" t="s">
        <v>194</v>
      </c>
      <c r="D19" s="1344"/>
      <c r="E19" s="1344"/>
      <c r="F19" s="1344"/>
      <c r="G19" s="1344"/>
      <c r="H19" s="1344"/>
      <c r="I19" s="1337">
        <f>SUM(I18:I18)</f>
        <v>80000</v>
      </c>
      <c r="J19" s="1339">
        <f>SUM(J18:J18)</f>
        <v>0</v>
      </c>
      <c r="K19" s="1337">
        <v>80000</v>
      </c>
      <c r="L19" s="1337">
        <v>2296</v>
      </c>
      <c r="M19" s="1337">
        <v>7400.87</v>
      </c>
      <c r="N19" s="1337">
        <v>2432</v>
      </c>
      <c r="O19" s="1337">
        <f>SUM(O18:O18)</f>
        <v>25</v>
      </c>
      <c r="P19" s="1337">
        <v>12153.87</v>
      </c>
      <c r="Q19" s="1340">
        <f>SUM(Q18:Q18)</f>
        <v>67846.13</v>
      </c>
    </row>
    <row r="20" spans="2:17" x14ac:dyDescent="0.25">
      <c r="C20" s="1344"/>
      <c r="D20" s="1344"/>
      <c r="E20" s="1344"/>
      <c r="F20" s="1344"/>
      <c r="G20" s="1344"/>
      <c r="H20" s="1344"/>
      <c r="I20" s="1337"/>
      <c r="J20" s="1339"/>
      <c r="K20" s="1337"/>
      <c r="L20" s="1337"/>
      <c r="M20" s="1337"/>
      <c r="N20" s="1337"/>
      <c r="O20" s="1337"/>
      <c r="P20" s="1337"/>
      <c r="Q20" s="134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315" t="s">
        <v>196</v>
      </c>
      <c r="O30" s="1315"/>
      <c r="P30" s="1315"/>
    </row>
    <row r="33" spans="3:16" x14ac:dyDescent="0.25">
      <c r="C33" s="25" t="s">
        <v>197</v>
      </c>
      <c r="D33" s="25"/>
      <c r="E33" t="s">
        <v>251</v>
      </c>
      <c r="N33" s="1314" t="s">
        <v>198</v>
      </c>
      <c r="O33" s="1314"/>
      <c r="P33" s="1314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315" t="s">
        <v>253</v>
      </c>
      <c r="O34" s="1315"/>
      <c r="P34" s="1315"/>
    </row>
    <row r="35" spans="3:16" x14ac:dyDescent="0.25">
      <c r="C35" s="25" t="s">
        <v>201</v>
      </c>
      <c r="D35" s="25"/>
      <c r="E35" t="s">
        <v>254</v>
      </c>
      <c r="N35" s="1314" t="s">
        <v>202</v>
      </c>
      <c r="O35" s="1314"/>
      <c r="P35" s="1314"/>
    </row>
    <row r="38" spans="3:16" x14ac:dyDescent="0.25">
      <c r="C38" s="1315"/>
      <c r="D38" s="1315"/>
      <c r="E38" s="1315"/>
      <c r="F38" s="1315"/>
      <c r="G38" s="1315"/>
      <c r="H38" s="1315"/>
      <c r="I38" s="1315"/>
      <c r="J38" s="1315"/>
      <c r="K38" s="1315"/>
      <c r="L38" s="1315"/>
      <c r="M38" s="1315"/>
      <c r="N38" s="1315"/>
      <c r="O38" s="1315"/>
      <c r="P38" s="1315"/>
    </row>
    <row r="41" spans="3:16" x14ac:dyDescent="0.25"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  <c r="O41" s="1314"/>
      <c r="P41" s="1314"/>
    </row>
    <row r="42" spans="3:16" x14ac:dyDescent="0.25"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  <c r="O42" s="1315"/>
      <c r="P42" s="1315"/>
    </row>
    <row r="43" spans="3:16" x14ac:dyDescent="0.25"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  <c r="O43" s="1314"/>
      <c r="P43" s="131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1355" t="s">
        <v>402</v>
      </c>
      <c r="C9" s="1355"/>
      <c r="D9" s="1355"/>
      <c r="E9" s="1355"/>
      <c r="F9" s="1355"/>
      <c r="G9" s="1355"/>
      <c r="H9" s="1355"/>
      <c r="I9" s="1355"/>
      <c r="J9" s="1355"/>
      <c r="K9" s="1355"/>
      <c r="L9" s="1355"/>
      <c r="M9" s="1355"/>
      <c r="N9" s="135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346" t="s">
        <v>3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6" t="s">
        <v>491</v>
      </c>
      <c r="C12" s="1346"/>
      <c r="D12" s="1346"/>
      <c r="E12" s="1346"/>
      <c r="F12" s="1346"/>
      <c r="G12" s="1346"/>
      <c r="H12" s="1346"/>
      <c r="I12" s="1346"/>
      <c r="J12" s="1346"/>
      <c r="K12" s="1346"/>
      <c r="L12" s="1346"/>
      <c r="M12" s="1346"/>
      <c r="N12" s="1346"/>
    </row>
    <row r="13" spans="1:14" x14ac:dyDescent="0.25">
      <c r="B13" s="1347" t="s">
        <v>5</v>
      </c>
      <c r="C13" s="1347"/>
      <c r="D13" s="1347"/>
      <c r="E13" s="1347"/>
      <c r="F13" s="1347"/>
      <c r="G13" s="1347"/>
      <c r="H13" s="1347"/>
      <c r="I13" s="1347"/>
      <c r="J13" s="1347"/>
      <c r="K13" s="1347"/>
      <c r="L13" s="1347"/>
      <c r="M13" s="1347"/>
      <c r="N13" s="134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52" t="s">
        <v>6</v>
      </c>
      <c r="B15" s="1351" t="s">
        <v>7</v>
      </c>
      <c r="C15" s="1351" t="s">
        <v>8</v>
      </c>
      <c r="D15" s="1351" t="s">
        <v>10</v>
      </c>
      <c r="E15" s="1353" t="s">
        <v>11</v>
      </c>
      <c r="F15" s="97" t="s">
        <v>12</v>
      </c>
      <c r="G15" s="1354" t="s">
        <v>13</v>
      </c>
      <c r="H15" s="1351" t="s">
        <v>14</v>
      </c>
      <c r="I15" s="1351" t="s">
        <v>15</v>
      </c>
      <c r="J15" s="1351" t="s">
        <v>16</v>
      </c>
      <c r="K15" s="1351" t="s">
        <v>17</v>
      </c>
      <c r="L15" s="1351" t="s">
        <v>18</v>
      </c>
      <c r="M15" s="1351" t="s">
        <v>19</v>
      </c>
      <c r="N15" s="1348" t="s">
        <v>20</v>
      </c>
    </row>
    <row r="16" spans="1:14" x14ac:dyDescent="0.25">
      <c r="A16" s="1352"/>
      <c r="B16" s="1351"/>
      <c r="C16" s="1351"/>
      <c r="D16" s="1351"/>
      <c r="E16" s="1353"/>
      <c r="F16" s="98" t="s">
        <v>21</v>
      </c>
      <c r="G16" s="1354"/>
      <c r="H16" s="1351"/>
      <c r="I16" s="1351"/>
      <c r="J16" s="1351"/>
      <c r="K16" s="1351"/>
      <c r="L16" s="1351"/>
      <c r="M16" s="1351"/>
      <c r="N16" s="134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349" t="s">
        <v>194</v>
      </c>
      <c r="C30" s="1349"/>
      <c r="D30" s="1349"/>
      <c r="E30" s="1349"/>
      <c r="F30" s="1345">
        <v>140000</v>
      </c>
      <c r="G30" s="1350">
        <v>0</v>
      </c>
      <c r="H30" s="1345">
        <v>140000</v>
      </c>
      <c r="I30" s="1350">
        <v>0</v>
      </c>
      <c r="J30" s="1350">
        <v>0</v>
      </c>
      <c r="K30" s="1350">
        <v>0</v>
      </c>
      <c r="L30" s="1350">
        <v>0</v>
      </c>
      <c r="M30" s="1350">
        <v>0</v>
      </c>
      <c r="N30" s="1345">
        <v>140000</v>
      </c>
    </row>
    <row r="31" spans="1:14" x14ac:dyDescent="0.25">
      <c r="A31" s="99"/>
      <c r="B31" s="1349"/>
      <c r="C31" s="1349"/>
      <c r="D31" s="1349"/>
      <c r="E31" s="1349"/>
      <c r="F31" s="1345"/>
      <c r="G31" s="1350"/>
      <c r="H31" s="1345"/>
      <c r="I31" s="1350"/>
      <c r="J31" s="1350"/>
      <c r="K31" s="1350"/>
      <c r="L31" s="1350"/>
      <c r="M31" s="1350"/>
      <c r="N31" s="1345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346" t="s">
        <v>196</v>
      </c>
      <c r="M35" s="1346"/>
      <c r="N35" s="1346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347" t="s">
        <v>198</v>
      </c>
      <c r="M37" s="1347"/>
      <c r="N37" s="1347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314"/>
      <c r="B44" s="1314"/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</row>
    <row r="45" spans="1:14" x14ac:dyDescent="0.25">
      <c r="A45" s="1315"/>
      <c r="B45" s="1315"/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</row>
    <row r="46" spans="1:14" x14ac:dyDescent="0.25">
      <c r="A46" s="1314"/>
      <c r="B46" s="1314"/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494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338" t="s">
        <v>194</v>
      </c>
      <c r="D36" s="1338"/>
      <c r="E36" s="1338"/>
      <c r="F36" s="1338"/>
      <c r="G36" s="1338"/>
      <c r="H36" s="1338"/>
      <c r="I36" s="1337">
        <f>SUM(I18:I35)</f>
        <v>811500</v>
      </c>
      <c r="J36" s="1339">
        <f>SUM(J18:J35)</f>
        <v>0</v>
      </c>
      <c r="K36" s="1337">
        <v>811500</v>
      </c>
      <c r="L36" s="1337">
        <v>23290.05</v>
      </c>
      <c r="M36" s="1337">
        <v>33619.919999999998</v>
      </c>
      <c r="N36" s="1337">
        <f>SUM(N18:N35)</f>
        <v>24669.599999999999</v>
      </c>
      <c r="O36" s="1337">
        <f>SUM(O18:O35)</f>
        <v>450</v>
      </c>
      <c r="P36" s="1337">
        <v>82029.570000000007</v>
      </c>
      <c r="Q36" s="1340">
        <f>SUM(Q18:Q35)</f>
        <v>729470.42999999982</v>
      </c>
    </row>
    <row r="37" spans="2:17" x14ac:dyDescent="0.25">
      <c r="C37" s="1338"/>
      <c r="D37" s="1338"/>
      <c r="E37" s="1338"/>
      <c r="F37" s="1338"/>
      <c r="G37" s="1338"/>
      <c r="H37" s="1338"/>
      <c r="I37" s="1337"/>
      <c r="J37" s="1339"/>
      <c r="K37" s="1337"/>
      <c r="L37" s="1337"/>
      <c r="M37" s="1337"/>
      <c r="N37" s="1337"/>
      <c r="O37" s="1337"/>
      <c r="P37" s="1337"/>
      <c r="Q37" s="1340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315" t="s">
        <v>196</v>
      </c>
      <c r="O40" s="1315"/>
      <c r="P40" s="1315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314" t="s">
        <v>198</v>
      </c>
      <c r="O43" s="1314"/>
      <c r="P43" s="1314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315"/>
      <c r="D48" s="1315"/>
      <c r="E48" s="1315"/>
      <c r="F48" s="1315"/>
      <c r="G48" s="1315"/>
      <c r="H48" s="1315"/>
      <c r="I48" s="1315"/>
      <c r="J48" s="1315"/>
      <c r="K48" s="1315"/>
      <c r="L48" s="1315"/>
      <c r="M48" s="1315"/>
      <c r="N48" s="1315"/>
      <c r="O48" s="1315"/>
      <c r="P48" s="1315"/>
    </row>
    <row r="51" spans="3:16" x14ac:dyDescent="0.25">
      <c r="C51" s="1314"/>
      <c r="D51" s="1314"/>
      <c r="E51" s="1314"/>
      <c r="F51" s="1314"/>
      <c r="G51" s="1314"/>
      <c r="H51" s="1314"/>
      <c r="I51" s="1314"/>
      <c r="J51" s="1314"/>
      <c r="K51" s="1314"/>
      <c r="L51" s="1314"/>
      <c r="M51" s="1314"/>
      <c r="N51" s="1314"/>
      <c r="O51" s="1314"/>
      <c r="P51" s="1314"/>
    </row>
    <row r="52" spans="3:16" x14ac:dyDescent="0.25">
      <c r="C52" s="1315"/>
      <c r="D52" s="1315"/>
      <c r="E52" s="1315"/>
      <c r="F52" s="1315"/>
      <c r="G52" s="1315"/>
      <c r="H52" s="1315"/>
      <c r="I52" s="1315"/>
      <c r="J52" s="1315"/>
      <c r="K52" s="1315"/>
      <c r="L52" s="1315"/>
      <c r="M52" s="1315"/>
      <c r="N52" s="1315"/>
      <c r="O52" s="1315"/>
      <c r="P52" s="1315"/>
    </row>
    <row r="53" spans="3:16" x14ac:dyDescent="0.25">
      <c r="C53" s="1314"/>
      <c r="D53" s="1314"/>
      <c r="E53" s="1314"/>
      <c r="F53" s="1314"/>
      <c r="G53" s="1314"/>
      <c r="H53" s="1314"/>
      <c r="I53" s="1314"/>
      <c r="J53" s="1314"/>
      <c r="K53" s="1314"/>
      <c r="L53" s="1314"/>
      <c r="M53" s="1314"/>
      <c r="N53" s="1314"/>
      <c r="O53" s="1314"/>
      <c r="P53" s="131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496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344" t="s">
        <v>194</v>
      </c>
      <c r="D19" s="1344"/>
      <c r="E19" s="1344"/>
      <c r="F19" s="1344"/>
      <c r="G19" s="1344"/>
      <c r="H19" s="1344"/>
      <c r="I19" s="1337">
        <f>SUM(I18:I18)</f>
        <v>80000</v>
      </c>
      <c r="J19" s="1339">
        <f>SUM(J18:J18)</f>
        <v>0</v>
      </c>
      <c r="K19" s="1337">
        <v>80000</v>
      </c>
      <c r="L19" s="1337">
        <v>2296</v>
      </c>
      <c r="M19" s="1337">
        <v>7400.87</v>
      </c>
      <c r="N19" s="1337">
        <v>2432</v>
      </c>
      <c r="O19" s="1337">
        <f>SUM(O18:O18)</f>
        <v>25</v>
      </c>
      <c r="P19" s="1337">
        <v>12153.87</v>
      </c>
      <c r="Q19" s="1340">
        <f>SUM(Q18:Q18)</f>
        <v>67846.13</v>
      </c>
    </row>
    <row r="20" spans="2:17" x14ac:dyDescent="0.25">
      <c r="C20" s="1344"/>
      <c r="D20" s="1344"/>
      <c r="E20" s="1344"/>
      <c r="F20" s="1344"/>
      <c r="G20" s="1344"/>
      <c r="H20" s="1344"/>
      <c r="I20" s="1337"/>
      <c r="J20" s="1339"/>
      <c r="K20" s="1337"/>
      <c r="L20" s="1337"/>
      <c r="M20" s="1337"/>
      <c r="N20" s="1337"/>
      <c r="O20" s="1337"/>
      <c r="P20" s="1337"/>
      <c r="Q20" s="134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15" t="s">
        <v>196</v>
      </c>
      <c r="O30" s="1315"/>
      <c r="P30" s="131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314" t="s">
        <v>198</v>
      </c>
      <c r="O33" s="1314"/>
      <c r="P33" s="131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315"/>
      <c r="D38" s="1315"/>
      <c r="E38" s="1315"/>
      <c r="F38" s="1315"/>
      <c r="G38" s="1315"/>
      <c r="H38" s="1315"/>
      <c r="I38" s="1315"/>
      <c r="J38" s="1315"/>
      <c r="K38" s="1315"/>
      <c r="L38" s="1315"/>
      <c r="M38" s="1315"/>
      <c r="N38" s="1315"/>
      <c r="O38" s="1315"/>
      <c r="P38" s="1315"/>
    </row>
    <row r="41" spans="3:16" x14ac:dyDescent="0.25"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  <c r="O41" s="1314"/>
      <c r="P41" s="1314"/>
    </row>
    <row r="42" spans="3:16" x14ac:dyDescent="0.25"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  <c r="O42" s="1315"/>
      <c r="P42" s="1315"/>
    </row>
    <row r="43" spans="3:16" x14ac:dyDescent="0.25"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  <c r="O43" s="1314"/>
      <c r="P43" s="131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501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338" t="s">
        <v>194</v>
      </c>
      <c r="D27" s="1338"/>
      <c r="E27" s="1338"/>
      <c r="F27" s="1338"/>
      <c r="G27" s="1338"/>
      <c r="H27" s="1338"/>
      <c r="I27" s="1337">
        <f>SUM(I18:I26)</f>
        <v>480000</v>
      </c>
      <c r="J27" s="1339">
        <f>SUM(J18:J26)</f>
        <v>0</v>
      </c>
      <c r="K27" s="1337">
        <f>SUM(K18:K26)</f>
        <v>480000</v>
      </c>
      <c r="L27" s="1337">
        <v>13776</v>
      </c>
      <c r="M27" s="1337">
        <v>28362.639999999999</v>
      </c>
      <c r="N27" s="1337">
        <f>SUM(N18:N26)</f>
        <v>14592</v>
      </c>
      <c r="O27" s="1337">
        <f>SUM(O18:O26)</f>
        <v>225</v>
      </c>
      <c r="P27" s="1337">
        <v>56955.64</v>
      </c>
      <c r="Q27" s="1340">
        <f>SUM(Q18:Q26)</f>
        <v>423044.36</v>
      </c>
    </row>
    <row r="28" spans="2:17" x14ac:dyDescent="0.25">
      <c r="C28" s="1338"/>
      <c r="D28" s="1338"/>
      <c r="E28" s="1338"/>
      <c r="F28" s="1338"/>
      <c r="G28" s="1338"/>
      <c r="H28" s="1338"/>
      <c r="I28" s="1337"/>
      <c r="J28" s="1339"/>
      <c r="K28" s="1337"/>
      <c r="L28" s="1337"/>
      <c r="M28" s="1337"/>
      <c r="N28" s="1337"/>
      <c r="O28" s="1337"/>
      <c r="P28" s="1337"/>
      <c r="Q28" s="1340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315"/>
      <c r="D39" s="1315"/>
      <c r="E39" s="1315"/>
      <c r="F39" s="1315"/>
      <c r="G39" s="1315"/>
      <c r="H39" s="1315"/>
      <c r="I39" s="1315"/>
      <c r="J39" s="1315"/>
      <c r="K39" s="1315"/>
      <c r="L39" s="1315"/>
      <c r="M39" s="1315"/>
      <c r="N39" s="1315"/>
      <c r="O39" s="1315"/>
      <c r="P39" s="1315"/>
    </row>
    <row r="42" spans="3:16" x14ac:dyDescent="0.25">
      <c r="C42" s="1314"/>
      <c r="D42" s="1314"/>
      <c r="E42" s="1314"/>
      <c r="F42" s="1314"/>
      <c r="G42" s="1314"/>
      <c r="H42" s="1314"/>
      <c r="I42" s="1314"/>
      <c r="J42" s="1314"/>
      <c r="K42" s="1314"/>
      <c r="L42" s="1314"/>
      <c r="M42" s="1314"/>
      <c r="N42" s="1314"/>
      <c r="O42" s="1314"/>
      <c r="P42" s="1314"/>
    </row>
    <row r="43" spans="3:16" x14ac:dyDescent="0.25">
      <c r="C43" s="1315"/>
      <c r="D43" s="1315"/>
      <c r="E43" s="1315"/>
      <c r="F43" s="1315"/>
      <c r="G43" s="1315"/>
      <c r="H43" s="1315"/>
      <c r="I43" s="1315"/>
      <c r="J43" s="1315"/>
      <c r="K43" s="1315"/>
      <c r="L43" s="1315"/>
      <c r="M43" s="1315"/>
      <c r="N43" s="1315"/>
      <c r="O43" s="1315"/>
      <c r="P43" s="1315"/>
    </row>
    <row r="44" spans="3:16" x14ac:dyDescent="0.25"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  <c r="P44" s="1314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1355" t="s">
        <v>402</v>
      </c>
      <c r="C9" s="1355"/>
      <c r="D9" s="1355"/>
      <c r="E9" s="1355"/>
      <c r="F9" s="1355"/>
      <c r="G9" s="1355"/>
      <c r="H9" s="1355"/>
      <c r="I9" s="1355"/>
      <c r="J9" s="1355"/>
      <c r="K9" s="1355"/>
      <c r="L9" s="1355"/>
      <c r="M9" s="1355"/>
      <c r="N9" s="135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346" t="s">
        <v>3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6" t="s">
        <v>504</v>
      </c>
      <c r="C12" s="1346"/>
      <c r="D12" s="1346"/>
      <c r="E12" s="1346"/>
      <c r="F12" s="1346"/>
      <c r="G12" s="1346"/>
      <c r="H12" s="1346"/>
      <c r="I12" s="1346"/>
      <c r="J12" s="1346"/>
      <c r="K12" s="1346"/>
      <c r="L12" s="1346"/>
      <c r="M12" s="1346"/>
      <c r="N12" s="1346"/>
    </row>
    <row r="13" spans="1:14" x14ac:dyDescent="0.25">
      <c r="B13" s="1347" t="s">
        <v>5</v>
      </c>
      <c r="C13" s="1347"/>
      <c r="D13" s="1347"/>
      <c r="E13" s="1347"/>
      <c r="F13" s="1347"/>
      <c r="G13" s="1347"/>
      <c r="H13" s="1347"/>
      <c r="I13" s="1347"/>
      <c r="J13" s="1347"/>
      <c r="K13" s="1347"/>
      <c r="L13" s="1347"/>
      <c r="M13" s="1347"/>
      <c r="N13" s="134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52" t="s">
        <v>6</v>
      </c>
      <c r="B15" s="1351" t="s">
        <v>7</v>
      </c>
      <c r="C15" s="1351" t="s">
        <v>8</v>
      </c>
      <c r="D15" s="1351" t="s">
        <v>10</v>
      </c>
      <c r="E15" s="1353" t="s">
        <v>11</v>
      </c>
      <c r="F15" s="97" t="s">
        <v>12</v>
      </c>
      <c r="G15" s="1354" t="s">
        <v>13</v>
      </c>
      <c r="H15" s="1351" t="s">
        <v>14</v>
      </c>
      <c r="I15" s="1351" t="s">
        <v>15</v>
      </c>
      <c r="J15" s="1351" t="s">
        <v>16</v>
      </c>
      <c r="K15" s="1351" t="s">
        <v>17</v>
      </c>
      <c r="L15" s="1351" t="s">
        <v>18</v>
      </c>
      <c r="M15" s="1351" t="s">
        <v>19</v>
      </c>
      <c r="N15" s="1348" t="s">
        <v>20</v>
      </c>
    </row>
    <row r="16" spans="1:14" x14ac:dyDescent="0.25">
      <c r="A16" s="1352"/>
      <c r="B16" s="1351"/>
      <c r="C16" s="1351"/>
      <c r="D16" s="1351"/>
      <c r="E16" s="1353"/>
      <c r="F16" s="98" t="s">
        <v>21</v>
      </c>
      <c r="G16" s="1354"/>
      <c r="H16" s="1351"/>
      <c r="I16" s="1351"/>
      <c r="J16" s="1351"/>
      <c r="K16" s="1351"/>
      <c r="L16" s="1351"/>
      <c r="M16" s="1351"/>
      <c r="N16" s="134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349" t="s">
        <v>194</v>
      </c>
      <c r="C29" s="1349"/>
      <c r="D29" s="1349"/>
      <c r="E29" s="1349"/>
      <c r="F29" s="1345">
        <v>147000</v>
      </c>
      <c r="G29" s="1350">
        <v>0</v>
      </c>
      <c r="H29" s="1345">
        <v>147000</v>
      </c>
      <c r="I29" s="1350">
        <v>0</v>
      </c>
      <c r="J29" s="1350">
        <v>47.25</v>
      </c>
      <c r="K29" s="1350">
        <v>0</v>
      </c>
      <c r="L29" s="1350">
        <v>0</v>
      </c>
      <c r="M29" s="1350">
        <v>47.25</v>
      </c>
      <c r="N29" s="1345">
        <v>146952.75</v>
      </c>
    </row>
    <row r="30" spans="1:14" x14ac:dyDescent="0.25">
      <c r="A30" s="99"/>
      <c r="B30" s="1349"/>
      <c r="C30" s="1349"/>
      <c r="D30" s="1349"/>
      <c r="E30" s="1349"/>
      <c r="F30" s="1345"/>
      <c r="G30" s="1350"/>
      <c r="H30" s="1345"/>
      <c r="I30" s="1350"/>
      <c r="J30" s="1350"/>
      <c r="K30" s="1350"/>
      <c r="L30" s="1350"/>
      <c r="M30" s="1350"/>
      <c r="N30" s="1345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  <row r="44" spans="1:14" x14ac:dyDescent="0.25">
      <c r="A44" s="1315"/>
      <c r="B44" s="1315"/>
      <c r="C44" s="1315"/>
      <c r="D44" s="1315"/>
      <c r="E44" s="1315"/>
      <c r="F44" s="1315"/>
      <c r="G44" s="1315"/>
      <c r="H44" s="1315"/>
      <c r="I44" s="1315"/>
      <c r="J44" s="1315"/>
      <c r="K44" s="1315"/>
      <c r="L44" s="1315"/>
      <c r="M44" s="1315"/>
      <c r="N44" s="1315"/>
    </row>
    <row r="45" spans="1:14" x14ac:dyDescent="0.25">
      <c r="A45" s="1314"/>
      <c r="B45" s="1314"/>
      <c r="C45" s="1314"/>
      <c r="D45" s="1314"/>
      <c r="E45" s="1314"/>
      <c r="F45" s="1314"/>
      <c r="G45" s="1314"/>
      <c r="H45" s="1314"/>
      <c r="I45" s="1314"/>
      <c r="J45" s="1314"/>
      <c r="K45" s="1314"/>
      <c r="L45" s="1314"/>
      <c r="M45" s="1314"/>
      <c r="N45" s="1314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1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506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53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21" t="s">
        <v>40</v>
      </c>
      <c r="F22" s="1321" t="s">
        <v>41</v>
      </c>
      <c r="G22" s="132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21" t="s">
        <v>44</v>
      </c>
      <c r="F23" s="1321" t="s">
        <v>45</v>
      </c>
      <c r="G23" s="132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21" t="s">
        <v>49</v>
      </c>
      <c r="F24" s="1321" t="s">
        <v>50</v>
      </c>
      <c r="G24" s="1321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321" t="s">
        <v>53</v>
      </c>
      <c r="F25" s="1321" t="s">
        <v>54</v>
      </c>
      <c r="G25" s="132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21" t="s">
        <v>427</v>
      </c>
      <c r="F26" s="1321" t="s">
        <v>57</v>
      </c>
      <c r="G26" s="132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21" t="s">
        <v>53</v>
      </c>
      <c r="F27" s="1321" t="s">
        <v>60</v>
      </c>
      <c r="G27" s="132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21" t="s">
        <v>63</v>
      </c>
      <c r="F28" s="1321" t="s">
        <v>64</v>
      </c>
      <c r="G28" s="132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21" t="s">
        <v>67</v>
      </c>
      <c r="F29" s="1321" t="s">
        <v>68</v>
      </c>
      <c r="G29" s="132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21" t="s">
        <v>71</v>
      </c>
      <c r="F30" s="1321" t="s">
        <v>72</v>
      </c>
      <c r="G30" s="132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21" t="s">
        <v>75</v>
      </c>
      <c r="F31" s="1321" t="s">
        <v>76</v>
      </c>
      <c r="G31" s="132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21" t="s">
        <v>78</v>
      </c>
      <c r="F32" s="1321" t="s">
        <v>79</v>
      </c>
      <c r="G32" s="132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21" t="s">
        <v>82</v>
      </c>
      <c r="F33" s="1321" t="s">
        <v>83</v>
      </c>
      <c r="G33" s="132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21" t="s">
        <v>85</v>
      </c>
      <c r="F34" s="1321" t="s">
        <v>86</v>
      </c>
      <c r="G34" s="132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21" t="s">
        <v>89</v>
      </c>
      <c r="F35" s="1321" t="s">
        <v>90</v>
      </c>
      <c r="G35" s="132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21" t="s">
        <v>92</v>
      </c>
      <c r="F36" s="1321" t="s">
        <v>93</v>
      </c>
      <c r="G36" s="132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21" t="s">
        <v>71</v>
      </c>
      <c r="F37" s="1321" t="s">
        <v>95</v>
      </c>
      <c r="G37" s="132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21" t="s">
        <v>97</v>
      </c>
      <c r="F38" s="1321" t="s">
        <v>98</v>
      </c>
      <c r="G38" s="132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21" t="s">
        <v>92</v>
      </c>
      <c r="F39" s="1321" t="s">
        <v>100</v>
      </c>
      <c r="G39" s="132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21" t="s">
        <v>102</v>
      </c>
      <c r="F40" s="1321" t="s">
        <v>103</v>
      </c>
      <c r="G40" s="132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21" t="s">
        <v>105</v>
      </c>
      <c r="F41" s="1321" t="s">
        <v>106</v>
      </c>
      <c r="G41" s="132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21" t="s">
        <v>105</v>
      </c>
      <c r="F42" s="1321" t="s">
        <v>108</v>
      </c>
      <c r="G42" s="132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21" t="s">
        <v>78</v>
      </c>
      <c r="F43" s="1321" t="s">
        <v>115</v>
      </c>
      <c r="G43" s="132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21" t="s">
        <v>117</v>
      </c>
      <c r="F44" s="1321" t="s">
        <v>118</v>
      </c>
      <c r="G44" s="132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21" t="s">
        <v>120</v>
      </c>
      <c r="F45" s="1321" t="s">
        <v>121</v>
      </c>
      <c r="G45" s="132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21" t="s">
        <v>49</v>
      </c>
      <c r="F46" s="1321" t="s">
        <v>123</v>
      </c>
      <c r="G46" s="132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21" t="s">
        <v>125</v>
      </c>
      <c r="F47" s="1321" t="s">
        <v>126</v>
      </c>
      <c r="G47" s="132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21" t="s">
        <v>105</v>
      </c>
      <c r="F48" s="1321" t="s">
        <v>128</v>
      </c>
      <c r="G48" s="132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21" t="s">
        <v>102</v>
      </c>
      <c r="F49" s="1321" t="s">
        <v>130</v>
      </c>
      <c r="G49" s="132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21" t="s">
        <v>132</v>
      </c>
      <c r="F50" s="1321" t="s">
        <v>133</v>
      </c>
      <c r="G50" s="132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21" t="s">
        <v>117</v>
      </c>
      <c r="F51" s="1321" t="s">
        <v>135</v>
      </c>
      <c r="G51" s="132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21" t="s">
        <v>85</v>
      </c>
      <c r="F52" s="1321" t="s">
        <v>137</v>
      </c>
      <c r="G52" s="132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21" t="s">
        <v>139</v>
      </c>
      <c r="F53" s="1321" t="s">
        <v>140</v>
      </c>
      <c r="G53" s="132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21" t="s">
        <v>148</v>
      </c>
      <c r="F54" s="1321" t="s">
        <v>149</v>
      </c>
      <c r="G54" s="132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21" t="s">
        <v>151</v>
      </c>
      <c r="F55" s="1321" t="s">
        <v>152</v>
      </c>
      <c r="G55" s="132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21" t="s">
        <v>157</v>
      </c>
      <c r="F56" s="1321" t="s">
        <v>158</v>
      </c>
      <c r="G56" s="132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21" t="s">
        <v>160</v>
      </c>
      <c r="F58" s="1321" t="s">
        <v>161</v>
      </c>
      <c r="G58" s="132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21" t="s">
        <v>163</v>
      </c>
      <c r="F59" s="1321" t="s">
        <v>164</v>
      </c>
      <c r="G59" s="132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21" t="s">
        <v>92</v>
      </c>
      <c r="F62" s="1321" t="s">
        <v>168</v>
      </c>
      <c r="G62" s="132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21" t="s">
        <v>276</v>
      </c>
      <c r="F63" s="1321" t="s">
        <v>170</v>
      </c>
      <c r="G63" s="132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21" t="s">
        <v>40</v>
      </c>
      <c r="F67" s="1321" t="s">
        <v>172</v>
      </c>
      <c r="G67" s="132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21" t="s">
        <v>92</v>
      </c>
      <c r="F72" s="1321"/>
      <c r="G72" s="132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21" t="s">
        <v>276</v>
      </c>
      <c r="F76" s="1321"/>
      <c r="G76" s="132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21" t="s">
        <v>30</v>
      </c>
      <c r="F77" s="1321" t="s">
        <v>31</v>
      </c>
      <c r="G77" s="132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21" t="s">
        <v>30</v>
      </c>
      <c r="F78" s="1321" t="s">
        <v>31</v>
      </c>
      <c r="G78" s="132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21" t="s">
        <v>30</v>
      </c>
      <c r="F79" s="1321" t="s">
        <v>31</v>
      </c>
      <c r="G79" s="132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321" t="s">
        <v>178</v>
      </c>
      <c r="F86" s="1321" t="s">
        <v>179</v>
      </c>
      <c r="G86" s="1321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330" t="s">
        <v>92</v>
      </c>
      <c r="F87" s="1330" t="s">
        <v>193</v>
      </c>
      <c r="G87" s="1330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321" t="s">
        <v>44</v>
      </c>
      <c r="F133" s="1321" t="s">
        <v>45</v>
      </c>
      <c r="G133" s="1321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331" t="s">
        <v>288</v>
      </c>
      <c r="D137" s="1331"/>
      <c r="E137" s="1331"/>
      <c r="F137" s="1331"/>
      <c r="G137" s="1331"/>
      <c r="H137" s="1331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315"/>
      <c r="D149" s="1315"/>
      <c r="E149" s="1315"/>
      <c r="F149" s="1315"/>
      <c r="G149" s="1315"/>
      <c r="H149" s="1315"/>
      <c r="I149" s="1315"/>
      <c r="J149" s="1315"/>
      <c r="K149" s="1315"/>
      <c r="L149" s="1315"/>
      <c r="M149" s="1315"/>
      <c r="N149" s="1315"/>
      <c r="O149" s="1315"/>
      <c r="P149" s="1315"/>
    </row>
    <row r="152" spans="3:16" x14ac:dyDescent="0.25">
      <c r="C152" s="1314"/>
      <c r="D152" s="1314"/>
      <c r="E152" s="1314"/>
      <c r="F152" s="1314"/>
      <c r="G152" s="1314"/>
      <c r="H152" s="1314"/>
      <c r="I152" s="1314"/>
      <c r="J152" s="1314"/>
      <c r="K152" s="1314"/>
      <c r="L152" s="1314"/>
      <c r="M152" s="1314"/>
      <c r="N152" s="1314"/>
      <c r="O152" s="1314"/>
      <c r="P152" s="1314"/>
    </row>
    <row r="153" spans="3:16" x14ac:dyDescent="0.25">
      <c r="C153" s="1315"/>
      <c r="D153" s="1315"/>
      <c r="E153" s="1315"/>
      <c r="F153" s="1315"/>
      <c r="G153" s="1315"/>
      <c r="H153" s="1315"/>
      <c r="I153" s="1315"/>
      <c r="J153" s="1315"/>
      <c r="K153" s="1315"/>
      <c r="L153" s="1315"/>
      <c r="M153" s="1315"/>
      <c r="N153" s="1315"/>
      <c r="O153" s="1315"/>
      <c r="P153" s="1315"/>
    </row>
    <row r="154" spans="3:16" x14ac:dyDescent="0.25">
      <c r="C154" s="1314"/>
      <c r="D154" s="1314"/>
      <c r="E154" s="1314"/>
      <c r="F154" s="1314"/>
      <c r="G154" s="1314"/>
      <c r="H154" s="1314"/>
      <c r="I154" s="1314"/>
      <c r="J154" s="1314"/>
      <c r="K154" s="1314"/>
      <c r="L154" s="1314"/>
      <c r="M154" s="1314"/>
      <c r="N154" s="1314"/>
      <c r="O154" s="1314"/>
      <c r="P154" s="1314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 t="s">
        <v>512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29" t="s">
        <v>402</v>
      </c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  <c r="O8" s="1329"/>
      <c r="P8" s="1329"/>
      <c r="Q8" s="13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513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404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4" spans="2:17" x14ac:dyDescent="0.25">
      <c r="B14" s="1336" t="s">
        <v>6</v>
      </c>
      <c r="C14" s="1332" t="s">
        <v>7</v>
      </c>
      <c r="D14" s="1332" t="s">
        <v>8</v>
      </c>
      <c r="E14" s="1332" t="s">
        <v>9</v>
      </c>
      <c r="F14" s="1332" t="s">
        <v>10</v>
      </c>
      <c r="G14" s="1335" t="s">
        <v>11</v>
      </c>
      <c r="H14" s="1332" t="s">
        <v>11</v>
      </c>
      <c r="I14" s="51" t="s">
        <v>12</v>
      </c>
      <c r="J14" s="1334" t="s">
        <v>13</v>
      </c>
      <c r="K14" s="1332" t="s">
        <v>14</v>
      </c>
      <c r="L14" s="1332" t="s">
        <v>15</v>
      </c>
      <c r="M14" s="1332" t="s">
        <v>16</v>
      </c>
      <c r="N14" s="1332" t="s">
        <v>17</v>
      </c>
      <c r="O14" s="1332" t="s">
        <v>18</v>
      </c>
      <c r="P14" s="1332" t="s">
        <v>19</v>
      </c>
      <c r="Q14" s="1333" t="s">
        <v>20</v>
      </c>
    </row>
    <row r="15" spans="2:17" x14ac:dyDescent="0.25">
      <c r="B15" s="1336"/>
      <c r="C15" s="1332"/>
      <c r="D15" s="1332"/>
      <c r="E15" s="1332"/>
      <c r="F15" s="1332"/>
      <c r="G15" s="1335"/>
      <c r="H15" s="1332"/>
      <c r="I15" s="52" t="s">
        <v>21</v>
      </c>
      <c r="J15" s="1334"/>
      <c r="K15" s="1332"/>
      <c r="L15" s="1332"/>
      <c r="M15" s="1332"/>
      <c r="N15" s="1332"/>
      <c r="O15" s="1332"/>
      <c r="P15" s="1332"/>
      <c r="Q15" s="1333"/>
    </row>
    <row r="17" spans="2:17" x14ac:dyDescent="0.25">
      <c r="B17" s="127">
        <v>1</v>
      </c>
      <c r="C17" s="54" t="s">
        <v>22</v>
      </c>
      <c r="D17" s="7" t="s">
        <v>23</v>
      </c>
      <c r="E17" s="1324" t="s">
        <v>24</v>
      </c>
      <c r="F17" s="1324"/>
      <c r="G17" s="132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321" t="s">
        <v>30</v>
      </c>
      <c r="F18" s="1321" t="s">
        <v>31</v>
      </c>
      <c r="G18" s="132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321" t="s">
        <v>36</v>
      </c>
      <c r="F19" s="1321" t="s">
        <v>37</v>
      </c>
      <c r="G19" s="1321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321" t="s">
        <v>40</v>
      </c>
      <c r="F21" s="1321" t="s">
        <v>41</v>
      </c>
      <c r="G21" s="1321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321" t="s">
        <v>44</v>
      </c>
      <c r="F22" s="1321" t="s">
        <v>45</v>
      </c>
      <c r="G22" s="1321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321" t="s">
        <v>49</v>
      </c>
      <c r="F23" s="1321" t="s">
        <v>50</v>
      </c>
      <c r="G23" s="1321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321" t="s">
        <v>53</v>
      </c>
      <c r="F24" s="1321" t="s">
        <v>54</v>
      </c>
      <c r="G24" s="1321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321" t="s">
        <v>427</v>
      </c>
      <c r="F25" s="1321" t="s">
        <v>57</v>
      </c>
      <c r="G25" s="1321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321" t="s">
        <v>53</v>
      </c>
      <c r="F26" s="1321" t="s">
        <v>60</v>
      </c>
      <c r="G26" s="1321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321" t="s">
        <v>514</v>
      </c>
      <c r="F27" s="1321" t="s">
        <v>64</v>
      </c>
      <c r="G27" s="1321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321" t="s">
        <v>67</v>
      </c>
      <c r="F28" s="1321" t="s">
        <v>68</v>
      </c>
      <c r="G28" s="1321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321" t="s">
        <v>71</v>
      </c>
      <c r="F29" s="1321" t="s">
        <v>72</v>
      </c>
      <c r="G29" s="1321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321" t="s">
        <v>515</v>
      </c>
      <c r="F30" s="1321" t="s">
        <v>79</v>
      </c>
      <c r="G30" s="1321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321" t="s">
        <v>78</v>
      </c>
      <c r="F31" s="1321" t="s">
        <v>79</v>
      </c>
      <c r="G31" s="1321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321" t="s">
        <v>82</v>
      </c>
      <c r="F32" s="1321" t="s">
        <v>83</v>
      </c>
      <c r="G32" s="1321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321" t="s">
        <v>85</v>
      </c>
      <c r="F33" s="1321" t="s">
        <v>86</v>
      </c>
      <c r="G33" s="1321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321" t="s">
        <v>89</v>
      </c>
      <c r="F34" s="1321" t="s">
        <v>90</v>
      </c>
      <c r="G34" s="1321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321" t="s">
        <v>92</v>
      </c>
      <c r="F35" s="1321" t="s">
        <v>93</v>
      </c>
      <c r="G35" s="1321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321" t="s">
        <v>71</v>
      </c>
      <c r="F36" s="1321" t="s">
        <v>95</v>
      </c>
      <c r="G36" s="1321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321" t="s">
        <v>97</v>
      </c>
      <c r="F37" s="1321" t="s">
        <v>98</v>
      </c>
      <c r="G37" s="1321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321" t="s">
        <v>92</v>
      </c>
      <c r="F38" s="1321" t="s">
        <v>100</v>
      </c>
      <c r="G38" s="1321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321" t="s">
        <v>102</v>
      </c>
      <c r="F39" s="1321" t="s">
        <v>103</v>
      </c>
      <c r="G39" s="1321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321" t="s">
        <v>105</v>
      </c>
      <c r="F40" s="1321" t="s">
        <v>106</v>
      </c>
      <c r="G40" s="1321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321" t="s">
        <v>105</v>
      </c>
      <c r="F41" s="1321" t="s">
        <v>108</v>
      </c>
      <c r="G41" s="1321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321" t="s">
        <v>515</v>
      </c>
      <c r="F42" s="1321" t="s">
        <v>115</v>
      </c>
      <c r="G42" s="1321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321" t="s">
        <v>489</v>
      </c>
      <c r="F43" s="1321" t="s">
        <v>118</v>
      </c>
      <c r="G43" s="1321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321" t="s">
        <v>120</v>
      </c>
      <c r="F44" s="1321" t="s">
        <v>121</v>
      </c>
      <c r="G44" s="132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321" t="s">
        <v>49</v>
      </c>
      <c r="F45" s="1321" t="s">
        <v>123</v>
      </c>
      <c r="G45" s="132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321" t="s">
        <v>125</v>
      </c>
      <c r="F46" s="1321" t="s">
        <v>126</v>
      </c>
      <c r="G46" s="1321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321" t="s">
        <v>105</v>
      </c>
      <c r="F47" s="1321" t="s">
        <v>128</v>
      </c>
      <c r="G47" s="1321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321" t="s">
        <v>102</v>
      </c>
      <c r="F48" s="1321" t="s">
        <v>130</v>
      </c>
      <c r="G48" s="132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321" t="s">
        <v>132</v>
      </c>
      <c r="F49" s="1321" t="s">
        <v>133</v>
      </c>
      <c r="G49" s="132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321" t="s">
        <v>489</v>
      </c>
      <c r="F50" s="1321" t="s">
        <v>118</v>
      </c>
      <c r="G50" s="1321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321" t="s">
        <v>85</v>
      </c>
      <c r="F51" s="1321" t="s">
        <v>137</v>
      </c>
      <c r="G51" s="1321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321" t="s">
        <v>516</v>
      </c>
      <c r="F52" s="1321" t="s">
        <v>140</v>
      </c>
      <c r="G52" s="1321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321" t="s">
        <v>148</v>
      </c>
      <c r="F53" s="1321" t="s">
        <v>149</v>
      </c>
      <c r="G53" s="1321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321" t="s">
        <v>151</v>
      </c>
      <c r="F54" s="1321" t="s">
        <v>152</v>
      </c>
      <c r="G54" s="132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321" t="s">
        <v>157</v>
      </c>
      <c r="F55" s="1321" t="s">
        <v>158</v>
      </c>
      <c r="G55" s="1321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321" t="s">
        <v>160</v>
      </c>
      <c r="F57" s="1321" t="s">
        <v>161</v>
      </c>
      <c r="G57" s="132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321" t="s">
        <v>163</v>
      </c>
      <c r="F58" s="1321" t="s">
        <v>164</v>
      </c>
      <c r="G58" s="1321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321" t="s">
        <v>92</v>
      </c>
      <c r="F61" s="1321" t="s">
        <v>168</v>
      </c>
      <c r="G61" s="1321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321" t="s">
        <v>248</v>
      </c>
      <c r="F62" s="1321" t="s">
        <v>170</v>
      </c>
      <c r="G62" s="1321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321" t="s">
        <v>40</v>
      </c>
      <c r="F66" s="1321" t="s">
        <v>172</v>
      </c>
      <c r="G66" s="132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321" t="s">
        <v>518</v>
      </c>
      <c r="F71" s="1321"/>
      <c r="G71" s="1321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321" t="s">
        <v>30</v>
      </c>
      <c r="F72" s="1321" t="s">
        <v>31</v>
      </c>
      <c r="G72" s="1321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321" t="s">
        <v>30</v>
      </c>
      <c r="F73" s="1321" t="s">
        <v>31</v>
      </c>
      <c r="G73" s="1321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321" t="s">
        <v>30</v>
      </c>
      <c r="F74" s="1321" t="s">
        <v>31</v>
      </c>
      <c r="G74" s="1321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321" t="s">
        <v>178</v>
      </c>
      <c r="F80" s="1321" t="s">
        <v>179</v>
      </c>
      <c r="G80" s="1321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330" t="s">
        <v>92</v>
      </c>
      <c r="F81" s="1330" t="s">
        <v>193</v>
      </c>
      <c r="G81" s="1330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321" t="s">
        <v>44</v>
      </c>
      <c r="F105" s="1321" t="s">
        <v>45</v>
      </c>
      <c r="G105" s="1321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331" t="s">
        <v>288</v>
      </c>
      <c r="D109" s="1331"/>
      <c r="E109" s="1331"/>
      <c r="F109" s="1331"/>
      <c r="G109" s="1331"/>
      <c r="H109" s="1331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315"/>
      <c r="D122" s="1315"/>
      <c r="E122" s="1315"/>
      <c r="F122" s="1315"/>
      <c r="G122" s="1315"/>
      <c r="H122" s="1315"/>
      <c r="I122" s="1315"/>
      <c r="J122" s="1315"/>
      <c r="K122" s="1315"/>
      <c r="L122" s="1315"/>
      <c r="M122" s="1315"/>
      <c r="N122" s="1315"/>
      <c r="O122" s="1315"/>
      <c r="P122" s="1315"/>
    </row>
    <row r="125" spans="3:16" x14ac:dyDescent="0.25">
      <c r="C125" s="1314"/>
      <c r="D125" s="1314"/>
      <c r="E125" s="1314"/>
      <c r="F125" s="1314"/>
      <c r="G125" s="1314"/>
      <c r="H125" s="1314"/>
      <c r="I125" s="1314"/>
      <c r="J125" s="1314"/>
      <c r="K125" s="1314"/>
      <c r="L125" s="1314"/>
      <c r="M125" s="1314"/>
      <c r="N125" s="1314"/>
      <c r="O125" s="1314"/>
      <c r="P125" s="1314"/>
    </row>
    <row r="126" spans="3:16" x14ac:dyDescent="0.25">
      <c r="C126" s="1315"/>
      <c r="D126" s="1315"/>
      <c r="E126" s="1315"/>
      <c r="F126" s="1315"/>
      <c r="G126" s="1315"/>
      <c r="H126" s="1315"/>
      <c r="I126" s="1315"/>
      <c r="J126" s="1315"/>
      <c r="K126" s="1315"/>
      <c r="L126" s="1315"/>
      <c r="M126" s="1315"/>
      <c r="N126" s="1315"/>
      <c r="O126" s="1315"/>
      <c r="P126" s="1315"/>
    </row>
    <row r="127" spans="3:16" x14ac:dyDescent="0.25">
      <c r="C127" s="1314"/>
      <c r="D127" s="1314"/>
      <c r="E127" s="1314"/>
      <c r="F127" s="1314"/>
      <c r="G127" s="1314"/>
      <c r="H127" s="1314"/>
      <c r="I127" s="1314"/>
      <c r="J127" s="1314"/>
      <c r="K127" s="1314"/>
      <c r="L127" s="1314"/>
      <c r="M127" s="1314"/>
      <c r="N127" s="1314"/>
      <c r="O127" s="1314"/>
      <c r="P127" s="1314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524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406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356" t="s">
        <v>194</v>
      </c>
      <c r="D33" s="1356"/>
      <c r="E33" s="1356"/>
      <c r="F33" s="1356"/>
      <c r="G33" s="1356"/>
      <c r="H33" s="1356"/>
      <c r="I33" s="1337">
        <f>SUM(I18:I32)</f>
        <v>645000</v>
      </c>
      <c r="J33" s="1339">
        <f>SUM(J18:J32)</f>
        <v>0</v>
      </c>
      <c r="K33" s="1337">
        <f>SUM(K18:K32)</f>
        <v>645000</v>
      </c>
      <c r="L33" s="1337">
        <v>18511.5</v>
      </c>
      <c r="M33" s="1337">
        <v>28057.91</v>
      </c>
      <c r="N33" s="1337">
        <f>SUM(N18:N32)</f>
        <v>19608</v>
      </c>
      <c r="O33" s="1337">
        <f>SUM(O18:O32)</f>
        <v>375</v>
      </c>
      <c r="P33" s="1337">
        <v>66552.41</v>
      </c>
      <c r="Q33" s="1340">
        <f>SUM(Q18:Q32)</f>
        <v>578447.59</v>
      </c>
    </row>
    <row r="34" spans="3:17" x14ac:dyDescent="0.25">
      <c r="C34" s="1356"/>
      <c r="D34" s="1356"/>
      <c r="E34" s="1356"/>
      <c r="F34" s="1356"/>
      <c r="G34" s="1356"/>
      <c r="H34" s="1356"/>
      <c r="I34" s="1337"/>
      <c r="J34" s="1339"/>
      <c r="K34" s="1337"/>
      <c r="L34" s="1337"/>
      <c r="M34" s="1337"/>
      <c r="N34" s="1337"/>
      <c r="O34" s="1337"/>
      <c r="P34" s="1337"/>
      <c r="Q34" s="1340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  <c r="P45" s="1315"/>
    </row>
    <row r="48" spans="3:17" x14ac:dyDescent="0.25">
      <c r="C48" s="1314"/>
      <c r="D48" s="1314"/>
      <c r="E48" s="1314"/>
      <c r="F48" s="1314"/>
      <c r="G48" s="1314"/>
      <c r="H48" s="1314"/>
      <c r="I48" s="1314"/>
      <c r="J48" s="1314"/>
      <c r="K48" s="1314"/>
      <c r="L48" s="1314"/>
      <c r="M48" s="1314"/>
      <c r="N48" s="1314"/>
      <c r="O48" s="1314"/>
      <c r="P48" s="1314"/>
    </row>
    <row r="49" spans="3:16" x14ac:dyDescent="0.25">
      <c r="C49" s="1315"/>
      <c r="D49" s="1315"/>
      <c r="E49" s="1315"/>
      <c r="F49" s="1315"/>
      <c r="G49" s="1315"/>
      <c r="H49" s="1315"/>
      <c r="I49" s="1315"/>
      <c r="J49" s="1315"/>
      <c r="K49" s="1315"/>
      <c r="L49" s="1315"/>
      <c r="M49" s="1315"/>
      <c r="N49" s="1315"/>
      <c r="O49" s="1315"/>
      <c r="P49" s="1315"/>
    </row>
    <row r="50" spans="3:16" x14ac:dyDescent="0.25">
      <c r="C50" s="1314"/>
      <c r="D50" s="1314"/>
      <c r="E50" s="1314"/>
      <c r="F50" s="1314"/>
      <c r="G50" s="1314"/>
      <c r="H50" s="1314"/>
      <c r="I50" s="1314"/>
      <c r="J50" s="1314"/>
      <c r="K50" s="1314"/>
      <c r="L50" s="1314"/>
      <c r="M50" s="1314"/>
      <c r="N50" s="1314"/>
      <c r="O50" s="1314"/>
      <c r="P50" s="1314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1355" t="s">
        <v>402</v>
      </c>
      <c r="C9" s="1355"/>
      <c r="D9" s="1355"/>
      <c r="E9" s="1355"/>
      <c r="F9" s="1355"/>
      <c r="G9" s="1355"/>
      <c r="H9" s="1355"/>
      <c r="I9" s="1355"/>
      <c r="J9" s="1355"/>
      <c r="K9" s="1355"/>
      <c r="L9" s="1355"/>
      <c r="M9" s="1355"/>
      <c r="N9" s="135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346" t="s">
        <v>3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6" t="s">
        <v>536</v>
      </c>
      <c r="C12" s="1346"/>
      <c r="D12" s="1346"/>
      <c r="E12" s="1346"/>
      <c r="F12" s="1346"/>
      <c r="G12" s="1346"/>
      <c r="H12" s="1346"/>
      <c r="I12" s="1346"/>
      <c r="J12" s="1346"/>
      <c r="K12" s="1346"/>
      <c r="L12" s="1346"/>
      <c r="M12" s="1346"/>
      <c r="N12" s="1346"/>
    </row>
    <row r="13" spans="1:14" x14ac:dyDescent="0.25">
      <c r="B13" s="1347" t="s">
        <v>5</v>
      </c>
      <c r="C13" s="1347"/>
      <c r="D13" s="1347"/>
      <c r="E13" s="1347"/>
      <c r="F13" s="1347"/>
      <c r="G13" s="1347"/>
      <c r="H13" s="1347"/>
      <c r="I13" s="1347"/>
      <c r="J13" s="1347"/>
      <c r="K13" s="1347"/>
      <c r="L13" s="1347"/>
      <c r="M13" s="1347"/>
      <c r="N13" s="134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52" t="s">
        <v>6</v>
      </c>
      <c r="B15" s="1351" t="s">
        <v>7</v>
      </c>
      <c r="C15" s="1351" t="s">
        <v>8</v>
      </c>
      <c r="D15" s="1351" t="s">
        <v>10</v>
      </c>
      <c r="E15" s="1353" t="s">
        <v>11</v>
      </c>
      <c r="F15" s="97" t="s">
        <v>12</v>
      </c>
      <c r="G15" s="1354" t="s">
        <v>13</v>
      </c>
      <c r="H15" s="1351" t="s">
        <v>14</v>
      </c>
      <c r="I15" s="1351" t="s">
        <v>15</v>
      </c>
      <c r="J15" s="1351" t="s">
        <v>16</v>
      </c>
      <c r="K15" s="1351" t="s">
        <v>17</v>
      </c>
      <c r="L15" s="1351" t="s">
        <v>18</v>
      </c>
      <c r="M15" s="1351" t="s">
        <v>19</v>
      </c>
      <c r="N15" s="1348" t="s">
        <v>20</v>
      </c>
    </row>
    <row r="16" spans="1:14" x14ac:dyDescent="0.25">
      <c r="A16" s="1352"/>
      <c r="B16" s="1351"/>
      <c r="C16" s="1351"/>
      <c r="D16" s="1351"/>
      <c r="E16" s="1353"/>
      <c r="F16" s="98" t="s">
        <v>21</v>
      </c>
      <c r="G16" s="1354"/>
      <c r="H16" s="1351"/>
      <c r="I16" s="1351"/>
      <c r="J16" s="1351"/>
      <c r="K16" s="1351"/>
      <c r="L16" s="1351"/>
      <c r="M16" s="1351"/>
      <c r="N16" s="134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349" t="s">
        <v>194</v>
      </c>
      <c r="C29" s="1349"/>
      <c r="D29" s="1349"/>
      <c r="E29" s="1349"/>
      <c r="F29" s="1345">
        <v>147000</v>
      </c>
      <c r="G29" s="1350">
        <v>0</v>
      </c>
      <c r="H29" s="1345">
        <v>147000</v>
      </c>
      <c r="I29" s="1350">
        <v>0</v>
      </c>
      <c r="J29" s="1350">
        <v>47.25</v>
      </c>
      <c r="K29" s="1350">
        <v>0</v>
      </c>
      <c r="L29" s="1350">
        <v>0</v>
      </c>
      <c r="M29" s="1350">
        <v>0</v>
      </c>
      <c r="N29" s="1345">
        <v>146952.75</v>
      </c>
    </row>
    <row r="30" spans="1:14" x14ac:dyDescent="0.25">
      <c r="A30" s="99"/>
      <c r="B30" s="1349"/>
      <c r="C30" s="1349"/>
      <c r="D30" s="1349"/>
      <c r="E30" s="1349"/>
      <c r="F30" s="1345"/>
      <c r="G30" s="1350"/>
      <c r="H30" s="1345"/>
      <c r="I30" s="1350"/>
      <c r="J30" s="1350"/>
      <c r="K30" s="1350"/>
      <c r="L30" s="1350"/>
      <c r="M30" s="1350"/>
      <c r="N30" s="1345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  <row r="44" spans="1:14" x14ac:dyDescent="0.25">
      <c r="A44" s="1315"/>
      <c r="B44" s="1315"/>
      <c r="C44" s="1315"/>
      <c r="D44" s="1315"/>
      <c r="E44" s="1315"/>
      <c r="F44" s="1315"/>
      <c r="G44" s="1315"/>
      <c r="H44" s="1315"/>
      <c r="I44" s="1315"/>
      <c r="J44" s="1315"/>
      <c r="K44" s="1315"/>
      <c r="L44" s="1315"/>
      <c r="M44" s="1315"/>
      <c r="N44" s="1315"/>
    </row>
    <row r="45" spans="1:14" x14ac:dyDescent="0.25">
      <c r="A45" s="1314"/>
      <c r="B45" s="1314"/>
      <c r="C45" s="1314"/>
      <c r="D45" s="1314"/>
      <c r="E45" s="1314"/>
      <c r="F45" s="1314"/>
      <c r="G45" s="1314"/>
      <c r="H45" s="1314"/>
      <c r="I45" s="1314"/>
      <c r="J45" s="1314"/>
      <c r="K45" s="1314"/>
      <c r="L45" s="1314"/>
      <c r="M45" s="1314"/>
      <c r="N45" s="1314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29" t="s">
        <v>402</v>
      </c>
      <c r="D9" s="1329"/>
      <c r="E9" s="1329"/>
      <c r="F9" s="1329"/>
      <c r="G9" s="1329"/>
      <c r="H9" s="1329"/>
      <c r="I9" s="1329"/>
      <c r="J9" s="1329"/>
      <c r="K9" s="1329"/>
      <c r="L9" s="1329"/>
      <c r="M9" s="1329"/>
      <c r="N9" s="1329"/>
      <c r="O9" s="1329"/>
      <c r="P9" s="1329"/>
      <c r="Q9" s="132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15" t="s">
        <v>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15" t="s">
        <v>538</v>
      </c>
      <c r="D12" s="1315"/>
      <c r="E12" s="1315"/>
      <c r="F12" s="1315"/>
      <c r="G12" s="1315"/>
      <c r="H12" s="1315"/>
      <c r="I12" s="1315"/>
      <c r="J12" s="1315"/>
      <c r="K12" s="1315"/>
      <c r="L12" s="1315"/>
      <c r="M12" s="1315"/>
      <c r="N12" s="1315"/>
      <c r="O12" s="1315"/>
      <c r="P12" s="1315"/>
      <c r="Q12" s="1315"/>
    </row>
    <row r="13" spans="2:17" x14ac:dyDescent="0.25">
      <c r="C13" s="1328" t="s">
        <v>441</v>
      </c>
      <c r="D13" s="1328"/>
      <c r="E13" s="1328"/>
      <c r="F13" s="1328"/>
      <c r="G13" s="1328"/>
      <c r="H13" s="1328"/>
      <c r="I13" s="1328"/>
      <c r="J13" s="1328"/>
      <c r="K13" s="1328"/>
      <c r="L13" s="1328"/>
      <c r="M13" s="1328"/>
      <c r="N13" s="1328"/>
      <c r="O13" s="1328"/>
      <c r="P13" s="1328"/>
      <c r="Q13" s="132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27" t="s">
        <v>6</v>
      </c>
      <c r="C15" s="1322" t="s">
        <v>7</v>
      </c>
      <c r="D15" s="1322" t="s">
        <v>8</v>
      </c>
      <c r="E15" s="1322" t="s">
        <v>10</v>
      </c>
      <c r="F15" s="1326" t="s">
        <v>11</v>
      </c>
      <c r="G15" s="1322" t="s">
        <v>208</v>
      </c>
      <c r="H15" s="1322" t="s">
        <v>209</v>
      </c>
      <c r="I15" s="3" t="s">
        <v>12</v>
      </c>
      <c r="J15" s="1325" t="s">
        <v>13</v>
      </c>
      <c r="K15" s="1322" t="s">
        <v>14</v>
      </c>
      <c r="L15" s="1322" t="s">
        <v>15</v>
      </c>
      <c r="M15" s="1322" t="s">
        <v>16</v>
      </c>
      <c r="N15" s="1322" t="s">
        <v>17</v>
      </c>
      <c r="O15" s="1322" t="s">
        <v>18</v>
      </c>
      <c r="P15" s="1322" t="s">
        <v>19</v>
      </c>
      <c r="Q15" s="1323" t="s">
        <v>20</v>
      </c>
    </row>
    <row r="16" spans="2:17" x14ac:dyDescent="0.25">
      <c r="B16" s="1327"/>
      <c r="C16" s="1322"/>
      <c r="D16" s="1322"/>
      <c r="E16" s="1322"/>
      <c r="F16" s="1326"/>
      <c r="G16" s="1322"/>
      <c r="H16" s="1322"/>
      <c r="I16" s="4" t="s">
        <v>21</v>
      </c>
      <c r="J16" s="1325"/>
      <c r="K16" s="1322"/>
      <c r="L16" s="1322"/>
      <c r="M16" s="1322"/>
      <c r="N16" s="1322"/>
      <c r="O16" s="1322"/>
      <c r="P16" s="1322"/>
      <c r="Q16" s="132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344" t="s">
        <v>194</v>
      </c>
      <c r="D19" s="1344"/>
      <c r="E19" s="1344"/>
      <c r="F19" s="1344"/>
      <c r="G19" s="1344"/>
      <c r="H19" s="1344"/>
      <c r="I19" s="1337">
        <f>SUM(I18:I18)</f>
        <v>80000</v>
      </c>
      <c r="J19" s="1339">
        <f>SUM(J18:J18)</f>
        <v>0</v>
      </c>
      <c r="K19" s="1337">
        <v>80000</v>
      </c>
      <c r="L19" s="1337">
        <v>2296</v>
      </c>
      <c r="M19" s="1337">
        <v>7400.87</v>
      </c>
      <c r="N19" s="1337">
        <v>2432</v>
      </c>
      <c r="O19" s="1337">
        <f>SUM(O18:O18)</f>
        <v>25</v>
      </c>
      <c r="P19" s="1337">
        <v>12153.87</v>
      </c>
      <c r="Q19" s="1340">
        <f>SUM(Q18:Q18)</f>
        <v>67846.13</v>
      </c>
    </row>
    <row r="20" spans="2:17" x14ac:dyDescent="0.25">
      <c r="C20" s="1344"/>
      <c r="D20" s="1344"/>
      <c r="E20" s="1344"/>
      <c r="F20" s="1344"/>
      <c r="G20" s="1344"/>
      <c r="H20" s="1344"/>
      <c r="I20" s="1337"/>
      <c r="J20" s="1339"/>
      <c r="K20" s="1337"/>
      <c r="L20" s="1337"/>
      <c r="M20" s="1337"/>
      <c r="N20" s="1337"/>
      <c r="O20" s="1337"/>
      <c r="P20" s="1337"/>
      <c r="Q20" s="134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15" t="s">
        <v>196</v>
      </c>
      <c r="O30" s="1315"/>
      <c r="P30" s="131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314" t="s">
        <v>198</v>
      </c>
      <c r="O33" s="1314"/>
      <c r="P33" s="131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315"/>
      <c r="D38" s="1315"/>
      <c r="E38" s="1315"/>
      <c r="F38" s="1315"/>
      <c r="G38" s="1315"/>
      <c r="H38" s="1315"/>
      <c r="I38" s="1315"/>
      <c r="J38" s="1315"/>
      <c r="K38" s="1315"/>
      <c r="L38" s="1315"/>
      <c r="M38" s="1315"/>
      <c r="N38" s="1315"/>
      <c r="O38" s="1315"/>
      <c r="P38" s="1315"/>
    </row>
    <row r="41" spans="3:16" x14ac:dyDescent="0.25"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  <c r="O41" s="1314"/>
      <c r="P41" s="1314"/>
    </row>
    <row r="42" spans="3:16" x14ac:dyDescent="0.25"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  <c r="O42" s="1315"/>
      <c r="P42" s="1315"/>
    </row>
    <row r="43" spans="3:16" x14ac:dyDescent="0.25"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  <c r="O43" s="1314"/>
      <c r="P43" s="131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3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15" t="s">
        <v>539</v>
      </c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  <c r="P9" s="1315"/>
      <c r="Q9" s="1315"/>
    </row>
    <row r="10" spans="2:17" x14ac:dyDescent="0.25">
      <c r="C10" s="1328" t="s">
        <v>404</v>
      </c>
      <c r="D10" s="1328"/>
      <c r="E10" s="1328"/>
      <c r="F10" s="1328"/>
      <c r="G10" s="1328"/>
      <c r="H10" s="1328"/>
      <c r="I10" s="1328"/>
      <c r="J10" s="1328"/>
      <c r="K10" s="1328"/>
      <c r="L10" s="1328"/>
      <c r="M10" s="1328"/>
      <c r="N10" s="1328"/>
      <c r="O10" s="1328"/>
      <c r="P10" s="1328"/>
      <c r="Q10" s="1328"/>
    </row>
    <row r="12" spans="2:17" x14ac:dyDescent="0.25">
      <c r="B12" s="1336" t="s">
        <v>6</v>
      </c>
      <c r="C12" s="1332" t="s">
        <v>7</v>
      </c>
      <c r="D12" s="1332" t="s">
        <v>8</v>
      </c>
      <c r="E12" s="1332" t="s">
        <v>9</v>
      </c>
      <c r="F12" s="1332" t="s">
        <v>10</v>
      </c>
      <c r="G12" s="1335" t="s">
        <v>11</v>
      </c>
      <c r="H12" s="1332" t="s">
        <v>11</v>
      </c>
      <c r="I12" s="51" t="s">
        <v>12</v>
      </c>
      <c r="J12" s="1334" t="s">
        <v>13</v>
      </c>
      <c r="K12" s="1332" t="s">
        <v>14</v>
      </c>
      <c r="L12" s="1332" t="s">
        <v>15</v>
      </c>
      <c r="M12" s="1332" t="s">
        <v>16</v>
      </c>
      <c r="N12" s="1332" t="s">
        <v>17</v>
      </c>
      <c r="O12" s="1332" t="s">
        <v>18</v>
      </c>
      <c r="P12" s="1332" t="s">
        <v>19</v>
      </c>
      <c r="Q12" s="1333" t="s">
        <v>20</v>
      </c>
    </row>
    <row r="13" spans="2:17" x14ac:dyDescent="0.25">
      <c r="B13" s="1336"/>
      <c r="C13" s="1332"/>
      <c r="D13" s="1332"/>
      <c r="E13" s="1332"/>
      <c r="F13" s="1332"/>
      <c r="G13" s="1335"/>
      <c r="H13" s="1332"/>
      <c r="I13" s="52" t="s">
        <v>21</v>
      </c>
      <c r="J13" s="1334"/>
      <c r="K13" s="1332"/>
      <c r="L13" s="1332"/>
      <c r="M13" s="1332"/>
      <c r="N13" s="1332"/>
      <c r="O13" s="1332"/>
      <c r="P13" s="1332"/>
      <c r="Q13" s="133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324" t="s">
        <v>24</v>
      </c>
      <c r="F15" s="1324"/>
      <c r="G15" s="132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321" t="s">
        <v>30</v>
      </c>
      <c r="F16" s="1321" t="s">
        <v>31</v>
      </c>
      <c r="G16" s="1321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321" t="s">
        <v>36</v>
      </c>
      <c r="F17" s="1321" t="s">
        <v>37</v>
      </c>
      <c r="G17" s="1321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321" t="s">
        <v>40</v>
      </c>
      <c r="F19" s="1321" t="s">
        <v>41</v>
      </c>
      <c r="G19" s="1321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321" t="s">
        <v>44</v>
      </c>
      <c r="F20" s="1321" t="s">
        <v>45</v>
      </c>
      <c r="G20" s="1321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321" t="s">
        <v>49</v>
      </c>
      <c r="F21" s="1321" t="s">
        <v>50</v>
      </c>
      <c r="G21" s="1321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321" t="s">
        <v>53</v>
      </c>
      <c r="F22" s="1321" t="s">
        <v>54</v>
      </c>
      <c r="G22" s="1321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321" t="s">
        <v>427</v>
      </c>
      <c r="F23" s="1321" t="s">
        <v>57</v>
      </c>
      <c r="G23" s="1321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321" t="s">
        <v>53</v>
      </c>
      <c r="F24" s="1321" t="s">
        <v>60</v>
      </c>
      <c r="G24" s="1321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321" t="s">
        <v>514</v>
      </c>
      <c r="F25" s="1321" t="s">
        <v>64</v>
      </c>
      <c r="G25" s="1321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321" t="s">
        <v>67</v>
      </c>
      <c r="F26" s="1321" t="s">
        <v>68</v>
      </c>
      <c r="G26" s="1321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321" t="s">
        <v>71</v>
      </c>
      <c r="F27" s="1321" t="s">
        <v>72</v>
      </c>
      <c r="G27" s="1321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321" t="s">
        <v>515</v>
      </c>
      <c r="F28" s="1321" t="s">
        <v>79</v>
      </c>
      <c r="G28" s="1321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321" t="s">
        <v>78</v>
      </c>
      <c r="F29" s="1321" t="s">
        <v>79</v>
      </c>
      <c r="G29" s="1321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321" t="s">
        <v>82</v>
      </c>
      <c r="F30" s="1321" t="s">
        <v>83</v>
      </c>
      <c r="G30" s="1321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321" t="s">
        <v>85</v>
      </c>
      <c r="F31" s="1321" t="s">
        <v>86</v>
      </c>
      <c r="G31" s="1321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321" t="s">
        <v>89</v>
      </c>
      <c r="F32" s="1321" t="s">
        <v>90</v>
      </c>
      <c r="G32" s="1321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321" t="s">
        <v>92</v>
      </c>
      <c r="F33" s="1321" t="s">
        <v>93</v>
      </c>
      <c r="G33" s="1321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321" t="s">
        <v>71</v>
      </c>
      <c r="F34" s="1321" t="s">
        <v>95</v>
      </c>
      <c r="G34" s="1321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321" t="s">
        <v>97</v>
      </c>
      <c r="F35" s="1321" t="s">
        <v>98</v>
      </c>
      <c r="G35" s="1321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321" t="s">
        <v>92</v>
      </c>
      <c r="F36" s="1321" t="s">
        <v>100</v>
      </c>
      <c r="G36" s="1321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321" t="s">
        <v>102</v>
      </c>
      <c r="F37" s="1321" t="s">
        <v>103</v>
      </c>
      <c r="G37" s="1321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321" t="s">
        <v>105</v>
      </c>
      <c r="F38" s="1321" t="s">
        <v>106</v>
      </c>
      <c r="G38" s="1321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321" t="s">
        <v>105</v>
      </c>
      <c r="F39" s="1321" t="s">
        <v>108</v>
      </c>
      <c r="G39" s="1321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321" t="s">
        <v>515</v>
      </c>
      <c r="F40" s="1321" t="s">
        <v>115</v>
      </c>
      <c r="G40" s="1321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321" t="s">
        <v>489</v>
      </c>
      <c r="F41" s="1321" t="s">
        <v>118</v>
      </c>
      <c r="G41" s="1321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321" t="s">
        <v>120</v>
      </c>
      <c r="F42" s="1321" t="s">
        <v>121</v>
      </c>
      <c r="G42" s="1321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321" t="s">
        <v>49</v>
      </c>
      <c r="F43" s="1321" t="s">
        <v>123</v>
      </c>
      <c r="G43" s="1321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321" t="s">
        <v>125</v>
      </c>
      <c r="F44" s="1321" t="s">
        <v>126</v>
      </c>
      <c r="G44" s="1321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321" t="s">
        <v>105</v>
      </c>
      <c r="F45" s="1321" t="s">
        <v>128</v>
      </c>
      <c r="G45" s="1321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321" t="s">
        <v>102</v>
      </c>
      <c r="F46" s="1321" t="s">
        <v>130</v>
      </c>
      <c r="G46" s="1321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321" t="s">
        <v>132</v>
      </c>
      <c r="F47" s="1321" t="s">
        <v>133</v>
      </c>
      <c r="G47" s="1321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321" t="s">
        <v>489</v>
      </c>
      <c r="F48" s="1321" t="s">
        <v>118</v>
      </c>
      <c r="G48" s="1321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321" t="s">
        <v>85</v>
      </c>
      <c r="F49" s="1321" t="s">
        <v>137</v>
      </c>
      <c r="G49" s="1321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321" t="s">
        <v>516</v>
      </c>
      <c r="F50" s="1321" t="s">
        <v>140</v>
      </c>
      <c r="G50" s="1321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321" t="s">
        <v>148</v>
      </c>
      <c r="F51" s="1321" t="s">
        <v>149</v>
      </c>
      <c r="G51" s="1321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321" t="s">
        <v>151</v>
      </c>
      <c r="F52" s="1321" t="s">
        <v>152</v>
      </c>
      <c r="G52" s="1321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321" t="s">
        <v>157</v>
      </c>
      <c r="F53" s="1321" t="s">
        <v>158</v>
      </c>
      <c r="G53" s="1321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321" t="s">
        <v>160</v>
      </c>
      <c r="F55" s="1321" t="s">
        <v>161</v>
      </c>
      <c r="G55" s="1321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321" t="s">
        <v>163</v>
      </c>
      <c r="F56" s="1321" t="s">
        <v>164</v>
      </c>
      <c r="G56" s="1321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321" t="s">
        <v>92</v>
      </c>
      <c r="F59" s="1321" t="s">
        <v>168</v>
      </c>
      <c r="G59" s="1321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321" t="s">
        <v>248</v>
      </c>
      <c r="F60" s="1321" t="s">
        <v>170</v>
      </c>
      <c r="G60" s="1321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321" t="s">
        <v>40</v>
      </c>
      <c r="F64" s="1321" t="s">
        <v>172</v>
      </c>
      <c r="G64" s="1321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321" t="s">
        <v>518</v>
      </c>
      <c r="F69" s="1321"/>
      <c r="G69" s="1321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321" t="s">
        <v>30</v>
      </c>
      <c r="F70" s="1321" t="s">
        <v>31</v>
      </c>
      <c r="G70" s="1321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321" t="s">
        <v>30</v>
      </c>
      <c r="F71" s="1321" t="s">
        <v>31</v>
      </c>
      <c r="G71" s="1321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321" t="s">
        <v>30</v>
      </c>
      <c r="F72" s="1321" t="s">
        <v>31</v>
      </c>
      <c r="G72" s="1321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321" t="s">
        <v>178</v>
      </c>
      <c r="F78" s="1321" t="s">
        <v>179</v>
      </c>
      <c r="G78" s="1321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330" t="s">
        <v>92</v>
      </c>
      <c r="F79" s="1330" t="s">
        <v>193</v>
      </c>
      <c r="G79" s="1330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321" t="s">
        <v>44</v>
      </c>
      <c r="F100" s="1321" t="s">
        <v>45</v>
      </c>
      <c r="G100" s="1321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331" t="s">
        <v>288</v>
      </c>
      <c r="D117" s="1331"/>
      <c r="E117" s="1331"/>
      <c r="F117" s="1331"/>
      <c r="G117" s="1331"/>
      <c r="H117" s="1331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315"/>
      <c r="D126" s="1315"/>
      <c r="E126" s="1315"/>
      <c r="F126" s="1315"/>
      <c r="G126" s="1315"/>
      <c r="H126" s="1315"/>
      <c r="I126" s="1315"/>
      <c r="J126" s="1315"/>
      <c r="K126" s="1315"/>
      <c r="L126" s="1315"/>
      <c r="M126" s="1315"/>
      <c r="N126" s="1315"/>
      <c r="O126" s="1315"/>
      <c r="P126" s="1315"/>
    </row>
    <row r="129" spans="3:16" x14ac:dyDescent="0.25">
      <c r="C129" s="1314"/>
      <c r="D129" s="1314"/>
      <c r="E129" s="1314"/>
      <c r="F129" s="1314"/>
      <c r="G129" s="1314"/>
      <c r="H129" s="1314"/>
      <c r="I129" s="1314"/>
      <c r="J129" s="1314"/>
      <c r="K129" s="1314"/>
      <c r="L129" s="1314"/>
      <c r="M129" s="1314"/>
      <c r="N129" s="1314"/>
      <c r="O129" s="1314"/>
      <c r="P129" s="1314"/>
    </row>
    <row r="130" spans="3:16" x14ac:dyDescent="0.25">
      <c r="C130" s="1315"/>
      <c r="D130" s="1315"/>
      <c r="E130" s="1315"/>
      <c r="F130" s="1315"/>
      <c r="G130" s="1315"/>
      <c r="H130" s="1315"/>
      <c r="I130" s="1315"/>
      <c r="J130" s="1315"/>
      <c r="K130" s="1315"/>
      <c r="L130" s="1315"/>
      <c r="M130" s="1315"/>
      <c r="N130" s="1315"/>
      <c r="O130" s="1315"/>
      <c r="P130" s="1315"/>
    </row>
    <row r="131" spans="3:16" x14ac:dyDescent="0.25">
      <c r="C131" s="1314"/>
      <c r="D131" s="1314"/>
      <c r="E131" s="1314"/>
      <c r="F131" s="1314"/>
      <c r="G131" s="1314"/>
      <c r="H131" s="1314"/>
      <c r="I131" s="1314"/>
      <c r="J131" s="1314"/>
      <c r="K131" s="1314"/>
      <c r="L131" s="1314"/>
      <c r="M131" s="1314"/>
      <c r="N131" s="1314"/>
      <c r="O131" s="1314"/>
      <c r="P131" s="1314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46" t="s">
        <v>3</v>
      </c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</row>
    <row r="11" spans="1:14" x14ac:dyDescent="0.25">
      <c r="B11" s="1346" t="s">
        <v>556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7" t="s">
        <v>5</v>
      </c>
      <c r="C12" s="1347"/>
      <c r="D12" s="1347"/>
      <c r="E12" s="1347"/>
      <c r="F12" s="1347"/>
      <c r="G12" s="1347"/>
      <c r="H12" s="1347"/>
      <c r="I12" s="1347"/>
      <c r="J12" s="1347"/>
      <c r="K12" s="1347"/>
      <c r="L12" s="1347"/>
      <c r="M12" s="1347"/>
      <c r="N12" s="134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57" t="s">
        <v>6</v>
      </c>
      <c r="B14" s="1357" t="s">
        <v>7</v>
      </c>
      <c r="C14" s="1357" t="s">
        <v>8</v>
      </c>
      <c r="D14" s="1357" t="s">
        <v>10</v>
      </c>
      <c r="E14" s="1357" t="s">
        <v>11</v>
      </c>
      <c r="F14" s="132" t="s">
        <v>12</v>
      </c>
      <c r="G14" s="1357" t="s">
        <v>13</v>
      </c>
      <c r="H14" s="1357" t="s">
        <v>14</v>
      </c>
      <c r="I14" s="1357" t="s">
        <v>15</v>
      </c>
      <c r="J14" s="1357" t="s">
        <v>16</v>
      </c>
      <c r="K14" s="1357" t="s">
        <v>17</v>
      </c>
      <c r="L14" s="1357" t="s">
        <v>18</v>
      </c>
      <c r="M14" s="1357" t="s">
        <v>19</v>
      </c>
      <c r="N14" s="1357" t="s">
        <v>20</v>
      </c>
    </row>
    <row r="15" spans="1:14" x14ac:dyDescent="0.25">
      <c r="A15" s="1357"/>
      <c r="B15" s="1357"/>
      <c r="C15" s="1357"/>
      <c r="D15" s="1357"/>
      <c r="E15" s="1357"/>
      <c r="F15" s="133" t="s">
        <v>21</v>
      </c>
      <c r="G15" s="1357"/>
      <c r="H15" s="1357"/>
      <c r="I15" s="1357"/>
      <c r="J15" s="1357"/>
      <c r="K15" s="1357"/>
      <c r="L15" s="1357"/>
      <c r="M15" s="1357"/>
      <c r="N15" s="135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349" t="s">
        <v>194</v>
      </c>
      <c r="C28" s="1349"/>
      <c r="D28" s="1349"/>
      <c r="E28" s="1349"/>
      <c r="F28" s="1345">
        <v>171000</v>
      </c>
      <c r="G28" s="1350">
        <v>0</v>
      </c>
      <c r="H28" s="1345">
        <v>171000</v>
      </c>
      <c r="I28" s="1350">
        <v>0</v>
      </c>
      <c r="J28" s="1350">
        <v>94.5</v>
      </c>
      <c r="K28" s="1350">
        <v>0</v>
      </c>
      <c r="L28" s="1350">
        <v>0</v>
      </c>
      <c r="M28" s="1350">
        <v>94.5</v>
      </c>
      <c r="N28" s="1345">
        <v>170905.5</v>
      </c>
    </row>
    <row r="29" spans="1:14" x14ac:dyDescent="0.25">
      <c r="A29" s="110"/>
      <c r="B29" s="1349"/>
      <c r="C29" s="1349"/>
      <c r="D29" s="1349"/>
      <c r="E29" s="1349"/>
      <c r="F29" s="1345"/>
      <c r="G29" s="1350"/>
      <c r="H29" s="1345"/>
      <c r="I29" s="1350"/>
      <c r="J29" s="1350"/>
      <c r="K29" s="1350"/>
      <c r="L29" s="1350"/>
      <c r="M29" s="1350"/>
      <c r="N29" s="1345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314"/>
      <c r="B42" s="1314"/>
      <c r="C42" s="1314"/>
      <c r="D42" s="1314"/>
      <c r="E42" s="1314"/>
      <c r="F42" s="1314"/>
      <c r="G42" s="1314"/>
      <c r="H42" s="1314"/>
      <c r="I42" s="1314"/>
      <c r="J42" s="1314"/>
      <c r="K42" s="1314"/>
      <c r="L42" s="1314"/>
      <c r="M42" s="1314"/>
      <c r="N42" s="1314"/>
    </row>
    <row r="43" spans="1:14" x14ac:dyDescent="0.25">
      <c r="A43" s="1315"/>
      <c r="B43" s="1315"/>
      <c r="C43" s="1315"/>
      <c r="D43" s="1315"/>
      <c r="E43" s="1315"/>
      <c r="F43" s="1315"/>
      <c r="G43" s="1315"/>
      <c r="H43" s="1315"/>
      <c r="I43" s="1315"/>
      <c r="J43" s="1315"/>
      <c r="K43" s="1315"/>
      <c r="L43" s="1315"/>
      <c r="M43" s="1315"/>
      <c r="N43" s="1315"/>
    </row>
    <row r="44" spans="1:14" x14ac:dyDescent="0.25">
      <c r="A44" s="1314"/>
      <c r="B44" s="1314"/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561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406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327" t="s">
        <v>6</v>
      </c>
      <c r="C14" s="1322" t="s">
        <v>7</v>
      </c>
      <c r="D14" s="1322" t="s">
        <v>8</v>
      </c>
      <c r="E14" s="1322" t="s">
        <v>10</v>
      </c>
      <c r="F14" s="1326" t="s">
        <v>11</v>
      </c>
      <c r="G14" s="1322" t="s">
        <v>208</v>
      </c>
      <c r="H14" s="1322" t="s">
        <v>209</v>
      </c>
      <c r="I14" s="3" t="s">
        <v>12</v>
      </c>
      <c r="J14" s="1325" t="s">
        <v>13</v>
      </c>
      <c r="K14" s="1322" t="s">
        <v>14</v>
      </c>
      <c r="L14" s="1322" t="s">
        <v>15</v>
      </c>
      <c r="M14" s="1322" t="s">
        <v>16</v>
      </c>
      <c r="N14" s="1322" t="s">
        <v>17</v>
      </c>
      <c r="O14" s="1322" t="s">
        <v>18</v>
      </c>
      <c r="P14" s="1322" t="s">
        <v>19</v>
      </c>
      <c r="Q14" s="1323" t="s">
        <v>20</v>
      </c>
    </row>
    <row r="15" spans="2:17" x14ac:dyDescent="0.25">
      <c r="B15" s="1327"/>
      <c r="C15" s="1322"/>
      <c r="D15" s="1322"/>
      <c r="E15" s="1322"/>
      <c r="F15" s="1326"/>
      <c r="G15" s="1322"/>
      <c r="H15" s="1322"/>
      <c r="I15" s="4" t="s">
        <v>21</v>
      </c>
      <c r="J15" s="1325"/>
      <c r="K15" s="1322"/>
      <c r="L15" s="1322"/>
      <c r="M15" s="1322"/>
      <c r="N15" s="1322"/>
      <c r="O15" s="1322"/>
      <c r="P15" s="1322"/>
      <c r="Q15" s="1323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356" t="s">
        <v>194</v>
      </c>
      <c r="D29" s="1356"/>
      <c r="E29" s="1356"/>
      <c r="F29" s="1356"/>
      <c r="G29" s="1356"/>
      <c r="H29" s="1356"/>
      <c r="I29" s="1337">
        <v>705000</v>
      </c>
      <c r="J29" s="1339">
        <f>SUM(J17:J28)</f>
        <v>0</v>
      </c>
      <c r="K29" s="1337">
        <v>705000</v>
      </c>
      <c r="L29" s="1337">
        <v>18511.5</v>
      </c>
      <c r="M29" s="1337">
        <v>38042.74</v>
      </c>
      <c r="N29" s="1337">
        <v>19608</v>
      </c>
      <c r="O29" s="1337">
        <v>1520</v>
      </c>
      <c r="P29" s="1337">
        <v>78689.240000000005</v>
      </c>
      <c r="Q29" s="1340">
        <v>566317.76</v>
      </c>
    </row>
    <row r="30" spans="2:17" x14ac:dyDescent="0.25">
      <c r="C30" s="1356"/>
      <c r="D30" s="1356"/>
      <c r="E30" s="1356"/>
      <c r="F30" s="1356"/>
      <c r="G30" s="1356"/>
      <c r="H30" s="1356"/>
      <c r="I30" s="1337"/>
      <c r="J30" s="1339"/>
      <c r="K30" s="1337"/>
      <c r="L30" s="1337"/>
      <c r="M30" s="1337"/>
      <c r="N30" s="1337"/>
      <c r="O30" s="1337"/>
      <c r="P30" s="1337"/>
      <c r="Q30" s="1340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315"/>
      <c r="D41" s="1315"/>
      <c r="E41" s="1315"/>
      <c r="F41" s="1315"/>
      <c r="G41" s="1315"/>
      <c r="H41" s="1315"/>
      <c r="I41" s="1315"/>
      <c r="J41" s="1315"/>
      <c r="K41" s="1315"/>
      <c r="L41" s="1315"/>
      <c r="M41" s="1315"/>
      <c r="N41" s="1315"/>
      <c r="O41" s="1315"/>
      <c r="P41" s="1315"/>
    </row>
    <row r="44" spans="3:16" x14ac:dyDescent="0.25"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  <c r="P44" s="1314"/>
    </row>
    <row r="45" spans="3:16" x14ac:dyDescent="0.25"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  <c r="O45" s="1315"/>
      <c r="P45" s="1315"/>
    </row>
    <row r="46" spans="3:16" x14ac:dyDescent="0.25"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  <c r="O46" s="1314"/>
      <c r="P46" s="1314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575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406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327" t="s">
        <v>6</v>
      </c>
      <c r="C14" s="1322" t="s">
        <v>7</v>
      </c>
      <c r="D14" s="1322" t="s">
        <v>8</v>
      </c>
      <c r="E14" s="1322" t="s">
        <v>10</v>
      </c>
      <c r="F14" s="1326" t="s">
        <v>11</v>
      </c>
      <c r="G14" s="1322" t="s">
        <v>208</v>
      </c>
      <c r="H14" s="1322" t="s">
        <v>209</v>
      </c>
      <c r="I14" s="3" t="s">
        <v>12</v>
      </c>
      <c r="J14" s="1325" t="s">
        <v>13</v>
      </c>
      <c r="K14" s="1322" t="s">
        <v>14</v>
      </c>
      <c r="L14" s="1322" t="s">
        <v>15</v>
      </c>
      <c r="M14" s="1322" t="s">
        <v>16</v>
      </c>
      <c r="N14" s="1322" t="s">
        <v>17</v>
      </c>
      <c r="O14" s="1322" t="s">
        <v>18</v>
      </c>
      <c r="P14" s="1322" t="s">
        <v>19</v>
      </c>
      <c r="Q14" s="1323" t="s">
        <v>20</v>
      </c>
    </row>
    <row r="15" spans="2:17" x14ac:dyDescent="0.25">
      <c r="B15" s="1327"/>
      <c r="C15" s="1322"/>
      <c r="D15" s="1322"/>
      <c r="E15" s="1322"/>
      <c r="F15" s="1326"/>
      <c r="G15" s="1322"/>
      <c r="H15" s="1322"/>
      <c r="I15" s="4" t="s">
        <v>21</v>
      </c>
      <c r="J15" s="1325"/>
      <c r="K15" s="1322"/>
      <c r="L15" s="1322"/>
      <c r="M15" s="1322"/>
      <c r="N15" s="1322"/>
      <c r="O15" s="1322"/>
      <c r="P15" s="1322"/>
      <c r="Q15" s="1323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356" t="s">
        <v>194</v>
      </c>
      <c r="D27" s="1356"/>
      <c r="E27" s="1356"/>
      <c r="F27" s="1356"/>
      <c r="G27" s="1356"/>
      <c r="H27" s="1356"/>
      <c r="I27" s="1337" t="s">
        <v>579</v>
      </c>
      <c r="J27" s="1339">
        <f>SUM(J17:J26)</f>
        <v>0</v>
      </c>
      <c r="K27" s="1337" t="s">
        <v>579</v>
      </c>
      <c r="L27" s="1337">
        <v>17507</v>
      </c>
      <c r="M27" s="1337">
        <v>42086.77</v>
      </c>
      <c r="N27" s="1337">
        <v>18544</v>
      </c>
      <c r="O27" s="1337">
        <v>1470</v>
      </c>
      <c r="P27" s="1337">
        <v>79607.77</v>
      </c>
      <c r="Q27" s="1340">
        <v>530392.23</v>
      </c>
    </row>
    <row r="28" spans="2:17" x14ac:dyDescent="0.25">
      <c r="C28" s="1356"/>
      <c r="D28" s="1356"/>
      <c r="E28" s="1356"/>
      <c r="F28" s="1356"/>
      <c r="G28" s="1356"/>
      <c r="H28" s="1356"/>
      <c r="I28" s="1337"/>
      <c r="J28" s="1339"/>
      <c r="K28" s="1337"/>
      <c r="L28" s="1337"/>
      <c r="M28" s="1337"/>
      <c r="N28" s="1337"/>
      <c r="O28" s="1337"/>
      <c r="P28" s="1337"/>
      <c r="Q28" s="1340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315"/>
      <c r="D39" s="1315"/>
      <c r="E39" s="1315"/>
      <c r="F39" s="1315"/>
      <c r="G39" s="1315"/>
      <c r="H39" s="1315"/>
      <c r="I39" s="1315"/>
      <c r="J39" s="1315"/>
      <c r="K39" s="1315"/>
      <c r="L39" s="1315"/>
      <c r="M39" s="1315"/>
      <c r="N39" s="1315"/>
      <c r="O39" s="1315"/>
      <c r="P39" s="1315"/>
    </row>
    <row r="42" spans="3:16" x14ac:dyDescent="0.25">
      <c r="C42" s="1314"/>
      <c r="D42" s="1314"/>
      <c r="E42" s="1314"/>
      <c r="F42" s="1314"/>
      <c r="G42" s="1314"/>
      <c r="H42" s="1314"/>
      <c r="I42" s="1314"/>
      <c r="J42" s="1314"/>
      <c r="K42" s="1314"/>
      <c r="L42" s="1314"/>
      <c r="M42" s="1314"/>
      <c r="N42" s="1314"/>
      <c r="O42" s="1314"/>
      <c r="P42" s="1314"/>
    </row>
    <row r="43" spans="3:16" x14ac:dyDescent="0.25">
      <c r="C43" s="1315"/>
      <c r="D43" s="1315"/>
      <c r="E43" s="1315"/>
      <c r="F43" s="1315"/>
      <c r="G43" s="1315"/>
      <c r="H43" s="1315"/>
      <c r="I43" s="1315"/>
      <c r="J43" s="1315"/>
      <c r="K43" s="1315"/>
      <c r="L43" s="1315"/>
      <c r="M43" s="1315"/>
      <c r="N43" s="1315"/>
      <c r="O43" s="1315"/>
      <c r="P43" s="1315"/>
    </row>
    <row r="44" spans="3:16" x14ac:dyDescent="0.25"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  <c r="O44" s="1314"/>
      <c r="P44" s="1314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3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15" t="s">
        <v>580</v>
      </c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  <c r="P9" s="1315"/>
      <c r="Q9" s="1315"/>
    </row>
    <row r="10" spans="2:17" x14ac:dyDescent="0.25">
      <c r="C10" s="1328" t="s">
        <v>404</v>
      </c>
      <c r="D10" s="1328"/>
      <c r="E10" s="1328"/>
      <c r="F10" s="1328"/>
      <c r="G10" s="1328"/>
      <c r="H10" s="1328"/>
      <c r="I10" s="1328"/>
      <c r="J10" s="1328"/>
      <c r="K10" s="1328"/>
      <c r="L10" s="1328"/>
      <c r="M10" s="1328"/>
      <c r="N10" s="1328"/>
      <c r="O10" s="1328"/>
      <c r="P10" s="1328"/>
      <c r="Q10" s="1328"/>
    </row>
    <row r="12" spans="2:17" x14ac:dyDescent="0.25">
      <c r="B12" s="1336" t="s">
        <v>6</v>
      </c>
      <c r="C12" s="1332" t="s">
        <v>7</v>
      </c>
      <c r="D12" s="1332" t="s">
        <v>8</v>
      </c>
      <c r="E12" s="1332" t="s">
        <v>9</v>
      </c>
      <c r="F12" s="1332" t="s">
        <v>10</v>
      </c>
      <c r="G12" s="1335" t="s">
        <v>11</v>
      </c>
      <c r="H12" s="1332" t="s">
        <v>11</v>
      </c>
      <c r="I12" s="51" t="s">
        <v>12</v>
      </c>
      <c r="J12" s="1334" t="s">
        <v>13</v>
      </c>
      <c r="K12" s="1332" t="s">
        <v>14</v>
      </c>
      <c r="L12" s="1332" t="s">
        <v>15</v>
      </c>
      <c r="M12" s="1332" t="s">
        <v>16</v>
      </c>
      <c r="N12" s="1332" t="s">
        <v>17</v>
      </c>
      <c r="O12" s="1332" t="s">
        <v>18</v>
      </c>
      <c r="P12" s="1332" t="s">
        <v>19</v>
      </c>
      <c r="Q12" s="1333" t="s">
        <v>20</v>
      </c>
    </row>
    <row r="13" spans="2:17" x14ac:dyDescent="0.25">
      <c r="B13" s="1336"/>
      <c r="C13" s="1332"/>
      <c r="D13" s="1332"/>
      <c r="E13" s="1332"/>
      <c r="F13" s="1332"/>
      <c r="G13" s="1335"/>
      <c r="H13" s="1332"/>
      <c r="I13" s="52" t="s">
        <v>21</v>
      </c>
      <c r="J13" s="1334"/>
      <c r="K13" s="1332"/>
      <c r="L13" s="1332"/>
      <c r="M13" s="1332"/>
      <c r="N13" s="1332"/>
      <c r="O13" s="1332"/>
      <c r="P13" s="1332"/>
      <c r="Q13" s="133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324" t="s">
        <v>24</v>
      </c>
      <c r="F15" s="1324"/>
      <c r="G15" s="132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321" t="s">
        <v>36</v>
      </c>
      <c r="F16" s="1321" t="s">
        <v>37</v>
      </c>
      <c r="G16" s="132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321" t="s">
        <v>40</v>
      </c>
      <c r="F18" s="1321" t="s">
        <v>41</v>
      </c>
      <c r="G18" s="1321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321" t="s">
        <v>44</v>
      </c>
      <c r="F19" s="1321" t="s">
        <v>45</v>
      </c>
      <c r="G19" s="1321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321" t="s">
        <v>49</v>
      </c>
      <c r="F20" s="1321" t="s">
        <v>50</v>
      </c>
      <c r="G20" s="1321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321" t="s">
        <v>53</v>
      </c>
      <c r="F21" s="1321" t="s">
        <v>54</v>
      </c>
      <c r="G21" s="1321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321" t="s">
        <v>427</v>
      </c>
      <c r="F22" s="1321" t="s">
        <v>57</v>
      </c>
      <c r="G22" s="1321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321" t="s">
        <v>53</v>
      </c>
      <c r="F23" s="1321" t="s">
        <v>60</v>
      </c>
      <c r="G23" s="1321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321" t="s">
        <v>514</v>
      </c>
      <c r="F24" s="1321" t="s">
        <v>64</v>
      </c>
      <c r="G24" s="1321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321" t="s">
        <v>67</v>
      </c>
      <c r="F25" s="1321" t="s">
        <v>68</v>
      </c>
      <c r="G25" s="1321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321" t="s">
        <v>71</v>
      </c>
      <c r="F26" s="1321" t="s">
        <v>72</v>
      </c>
      <c r="G26" s="1321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321" t="s">
        <v>515</v>
      </c>
      <c r="F27" s="1321" t="s">
        <v>79</v>
      </c>
      <c r="G27" s="1321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321" t="s">
        <v>78</v>
      </c>
      <c r="F28" s="1321" t="s">
        <v>79</v>
      </c>
      <c r="G28" s="1321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321" t="s">
        <v>82</v>
      </c>
      <c r="F29" s="1321" t="s">
        <v>83</v>
      </c>
      <c r="G29" s="1321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321" t="s">
        <v>85</v>
      </c>
      <c r="F30" s="1321" t="s">
        <v>86</v>
      </c>
      <c r="G30" s="1321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321" t="s">
        <v>89</v>
      </c>
      <c r="F31" s="1321" t="s">
        <v>90</v>
      </c>
      <c r="G31" s="1321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321" t="s">
        <v>92</v>
      </c>
      <c r="F32" s="1321" t="s">
        <v>93</v>
      </c>
      <c r="G32" s="1321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321" t="s">
        <v>71</v>
      </c>
      <c r="F33" s="1321" t="s">
        <v>95</v>
      </c>
      <c r="G33" s="1321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321" t="s">
        <v>97</v>
      </c>
      <c r="F34" s="1321" t="s">
        <v>98</v>
      </c>
      <c r="G34" s="1321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321" t="s">
        <v>92</v>
      </c>
      <c r="F35" s="1321" t="s">
        <v>100</v>
      </c>
      <c r="G35" s="1321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321" t="s">
        <v>102</v>
      </c>
      <c r="F36" s="1321" t="s">
        <v>103</v>
      </c>
      <c r="G36" s="1321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321" t="s">
        <v>105</v>
      </c>
      <c r="F37" s="1321" t="s">
        <v>106</v>
      </c>
      <c r="G37" s="1321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321" t="s">
        <v>105</v>
      </c>
      <c r="F38" s="1321" t="s">
        <v>108</v>
      </c>
      <c r="G38" s="1321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321" t="s">
        <v>515</v>
      </c>
      <c r="F39" s="1321" t="s">
        <v>115</v>
      </c>
      <c r="G39" s="1321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321" t="s">
        <v>489</v>
      </c>
      <c r="F40" s="1321" t="s">
        <v>118</v>
      </c>
      <c r="G40" s="1321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321" t="s">
        <v>120</v>
      </c>
      <c r="F41" s="1321" t="s">
        <v>121</v>
      </c>
      <c r="G41" s="1321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321" t="s">
        <v>49</v>
      </c>
      <c r="F42" s="1321" t="s">
        <v>123</v>
      </c>
      <c r="G42" s="1321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321" t="s">
        <v>125</v>
      </c>
      <c r="F43" s="1321" t="s">
        <v>126</v>
      </c>
      <c r="G43" s="1321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321" t="s">
        <v>105</v>
      </c>
      <c r="F44" s="1321" t="s">
        <v>128</v>
      </c>
      <c r="G44" s="1321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321" t="s">
        <v>102</v>
      </c>
      <c r="F45" s="1321" t="s">
        <v>130</v>
      </c>
      <c r="G45" s="1321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321" t="s">
        <v>132</v>
      </c>
      <c r="F46" s="1321" t="s">
        <v>133</v>
      </c>
      <c r="G46" s="1321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321" t="s">
        <v>489</v>
      </c>
      <c r="F47" s="1321" t="s">
        <v>118</v>
      </c>
      <c r="G47" s="1321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321" t="s">
        <v>85</v>
      </c>
      <c r="F48" s="1321" t="s">
        <v>137</v>
      </c>
      <c r="G48" s="1321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321" t="s">
        <v>516</v>
      </c>
      <c r="F49" s="1321" t="s">
        <v>140</v>
      </c>
      <c r="G49" s="1321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321" t="s">
        <v>148</v>
      </c>
      <c r="F50" s="1321" t="s">
        <v>149</v>
      </c>
      <c r="G50" s="1321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321" t="s">
        <v>151</v>
      </c>
      <c r="F51" s="1321" t="s">
        <v>152</v>
      </c>
      <c r="G51" s="1321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321" t="s">
        <v>157</v>
      </c>
      <c r="F52" s="1321" t="s">
        <v>158</v>
      </c>
      <c r="G52" s="1321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321" t="s">
        <v>160</v>
      </c>
      <c r="F54" s="1321" t="s">
        <v>161</v>
      </c>
      <c r="G54" s="1321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321" t="s">
        <v>163</v>
      </c>
      <c r="F55" s="1321" t="s">
        <v>164</v>
      </c>
      <c r="G55" s="1321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321" t="s">
        <v>92</v>
      </c>
      <c r="F58" s="1321" t="s">
        <v>168</v>
      </c>
      <c r="G58" s="1321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321" t="s">
        <v>248</v>
      </c>
      <c r="F59" s="1321" t="s">
        <v>170</v>
      </c>
      <c r="G59" s="1321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321" t="s">
        <v>40</v>
      </c>
      <c r="F63" s="1321" t="s">
        <v>172</v>
      </c>
      <c r="G63" s="1321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321" t="s">
        <v>518</v>
      </c>
      <c r="F67" s="1321"/>
      <c r="G67" s="1321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321" t="s">
        <v>178</v>
      </c>
      <c r="F73" s="1321" t="s">
        <v>179</v>
      </c>
      <c r="G73" s="1321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330" t="s">
        <v>92</v>
      </c>
      <c r="F74" s="1330" t="s">
        <v>193</v>
      </c>
      <c r="G74" s="1330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321" t="s">
        <v>44</v>
      </c>
      <c r="F94" s="1321" t="s">
        <v>45</v>
      </c>
      <c r="G94" s="1321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331" t="s">
        <v>288</v>
      </c>
      <c r="D110" s="1331"/>
      <c r="E110" s="1331"/>
      <c r="F110" s="1331"/>
      <c r="G110" s="1331"/>
      <c r="H110" s="1331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315"/>
      <c r="D119" s="1315"/>
      <c r="E119" s="1315"/>
      <c r="F119" s="1315"/>
      <c r="G119" s="1315"/>
      <c r="H119" s="1315"/>
      <c r="I119" s="1315"/>
      <c r="J119" s="1315"/>
      <c r="K119" s="1315"/>
      <c r="L119" s="1315"/>
      <c r="M119" s="1315"/>
      <c r="N119" s="1315"/>
      <c r="O119" s="1315"/>
      <c r="P119" s="1315"/>
    </row>
    <row r="122" spans="3:16" x14ac:dyDescent="0.25">
      <c r="C122" s="1314"/>
      <c r="D122" s="1314"/>
      <c r="E122" s="1314"/>
      <c r="F122" s="1314"/>
      <c r="G122" s="1314"/>
      <c r="H122" s="1314"/>
      <c r="I122" s="1314"/>
      <c r="J122" s="1314"/>
      <c r="K122" s="1314"/>
      <c r="L122" s="1314"/>
      <c r="M122" s="1314"/>
      <c r="N122" s="1314"/>
      <c r="O122" s="1314"/>
      <c r="P122" s="1314"/>
    </row>
    <row r="123" spans="3:16" x14ac:dyDescent="0.25">
      <c r="C123" s="1315"/>
      <c r="D123" s="1315"/>
      <c r="E123" s="1315"/>
      <c r="F123" s="1315"/>
      <c r="G123" s="1315"/>
      <c r="H123" s="1315"/>
      <c r="I123" s="1315"/>
      <c r="J123" s="1315"/>
      <c r="K123" s="1315"/>
      <c r="L123" s="1315"/>
      <c r="M123" s="1315"/>
      <c r="N123" s="1315"/>
      <c r="O123" s="1315"/>
      <c r="P123" s="1315"/>
    </row>
    <row r="124" spans="3:16" x14ac:dyDescent="0.25">
      <c r="C124" s="1314"/>
      <c r="D124" s="1314"/>
      <c r="E124" s="1314"/>
      <c r="F124" s="1314"/>
      <c r="G124" s="1314"/>
      <c r="H124" s="1314"/>
      <c r="I124" s="1314"/>
      <c r="J124" s="1314"/>
      <c r="K124" s="1314"/>
      <c r="L124" s="1314"/>
      <c r="M124" s="1314"/>
      <c r="N124" s="1314"/>
      <c r="O124" s="1314"/>
      <c r="P124" s="1314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46" t="s">
        <v>3</v>
      </c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</row>
    <row r="11" spans="1:14" x14ac:dyDescent="0.25">
      <c r="B11" s="1346" t="s">
        <v>581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7" t="s">
        <v>5</v>
      </c>
      <c r="C12" s="1347"/>
      <c r="D12" s="1347"/>
      <c r="E12" s="1347"/>
      <c r="F12" s="1347"/>
      <c r="G12" s="1347"/>
      <c r="H12" s="1347"/>
      <c r="I12" s="1347"/>
      <c r="J12" s="1347"/>
      <c r="K12" s="1347"/>
      <c r="L12" s="1347"/>
      <c r="M12" s="1347"/>
      <c r="N12" s="134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57" t="s">
        <v>6</v>
      </c>
      <c r="B14" s="1357" t="s">
        <v>7</v>
      </c>
      <c r="C14" s="1357" t="s">
        <v>8</v>
      </c>
      <c r="D14" s="1357" t="s">
        <v>10</v>
      </c>
      <c r="E14" s="1357" t="s">
        <v>11</v>
      </c>
      <c r="F14" s="132" t="s">
        <v>12</v>
      </c>
      <c r="G14" s="1357" t="s">
        <v>13</v>
      </c>
      <c r="H14" s="1357" t="s">
        <v>14</v>
      </c>
      <c r="I14" s="1357" t="s">
        <v>15</v>
      </c>
      <c r="J14" s="1357" t="s">
        <v>16</v>
      </c>
      <c r="K14" s="1357" t="s">
        <v>17</v>
      </c>
      <c r="L14" s="1357" t="s">
        <v>18</v>
      </c>
      <c r="M14" s="1357" t="s">
        <v>19</v>
      </c>
      <c r="N14" s="1357" t="s">
        <v>20</v>
      </c>
    </row>
    <row r="15" spans="1:14" x14ac:dyDescent="0.25">
      <c r="A15" s="1357"/>
      <c r="B15" s="1357"/>
      <c r="C15" s="1357"/>
      <c r="D15" s="1357"/>
      <c r="E15" s="1357"/>
      <c r="F15" s="133" t="s">
        <v>21</v>
      </c>
      <c r="G15" s="1357"/>
      <c r="H15" s="1357"/>
      <c r="I15" s="1357"/>
      <c r="J15" s="1357"/>
      <c r="K15" s="1357"/>
      <c r="L15" s="1357"/>
      <c r="M15" s="1357"/>
      <c r="N15" s="135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349" t="s">
        <v>194</v>
      </c>
      <c r="C27" s="1349"/>
      <c r="D27" s="1349"/>
      <c r="E27" s="1349"/>
      <c r="F27" s="1345">
        <v>181500</v>
      </c>
      <c r="G27" s="1350">
        <v>0</v>
      </c>
      <c r="H27" s="1345">
        <v>181500</v>
      </c>
      <c r="I27" s="1350">
        <v>0</v>
      </c>
      <c r="J27" s="1358">
        <v>1641.75</v>
      </c>
      <c r="K27" s="1350">
        <v>0</v>
      </c>
      <c r="L27" s="1350">
        <v>0</v>
      </c>
      <c r="M27" s="1358">
        <v>1641.75</v>
      </c>
      <c r="N27" s="1345">
        <v>179858.25</v>
      </c>
    </row>
    <row r="28" spans="1:14" x14ac:dyDescent="0.25">
      <c r="A28" s="110"/>
      <c r="B28" s="1349"/>
      <c r="C28" s="1349"/>
      <c r="D28" s="1349"/>
      <c r="E28" s="1349"/>
      <c r="F28" s="1345"/>
      <c r="G28" s="1350"/>
      <c r="H28" s="1345"/>
      <c r="I28" s="1350"/>
      <c r="J28" s="1358"/>
      <c r="K28" s="1350"/>
      <c r="L28" s="1350"/>
      <c r="M28" s="1358"/>
      <c r="N28" s="1345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314"/>
      <c r="B41" s="1314"/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</row>
    <row r="42" spans="1:14" x14ac:dyDescent="0.25">
      <c r="A42" s="1315"/>
      <c r="B42" s="1315"/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3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15" t="s">
        <v>584</v>
      </c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  <c r="P9" s="1315"/>
      <c r="Q9" s="1315"/>
    </row>
    <row r="10" spans="2:17" x14ac:dyDescent="0.25">
      <c r="C10" s="1328" t="s">
        <v>404</v>
      </c>
      <c r="D10" s="1328"/>
      <c r="E10" s="1328"/>
      <c r="F10" s="1328"/>
      <c r="G10" s="1328"/>
      <c r="H10" s="1328"/>
      <c r="I10" s="1328"/>
      <c r="J10" s="1328"/>
      <c r="K10" s="1328"/>
      <c r="L10" s="1328"/>
      <c r="M10" s="1328"/>
      <c r="N10" s="1328"/>
      <c r="O10" s="1328"/>
      <c r="P10" s="1328"/>
      <c r="Q10" s="1328"/>
    </row>
    <row r="11" spans="2:17" ht="15.75" thickBot="1" x14ac:dyDescent="0.3"/>
    <row r="12" spans="2:17" ht="15.75" thickBot="1" x14ac:dyDescent="0.3">
      <c r="B12" s="1336" t="s">
        <v>6</v>
      </c>
      <c r="C12" s="1332" t="s">
        <v>7</v>
      </c>
      <c r="D12" s="1332" t="s">
        <v>8</v>
      </c>
      <c r="E12" s="1332" t="s">
        <v>9</v>
      </c>
      <c r="F12" s="1332" t="s">
        <v>10</v>
      </c>
      <c r="G12" s="1335" t="s">
        <v>11</v>
      </c>
      <c r="H12" s="1332" t="s">
        <v>11</v>
      </c>
      <c r="I12" s="51" t="s">
        <v>12</v>
      </c>
      <c r="J12" s="1334" t="s">
        <v>13</v>
      </c>
      <c r="K12" s="1332" t="s">
        <v>14</v>
      </c>
      <c r="L12" s="1332" t="s">
        <v>15</v>
      </c>
      <c r="M12" s="1332" t="s">
        <v>16</v>
      </c>
      <c r="N12" s="1332" t="s">
        <v>17</v>
      </c>
      <c r="O12" s="1332" t="s">
        <v>18</v>
      </c>
      <c r="P12" s="1332" t="s">
        <v>19</v>
      </c>
      <c r="Q12" s="1333" t="s">
        <v>20</v>
      </c>
    </row>
    <row r="13" spans="2:17" ht="15.75" thickBot="1" x14ac:dyDescent="0.3">
      <c r="B13" s="1336"/>
      <c r="C13" s="1332"/>
      <c r="D13" s="1332"/>
      <c r="E13" s="1332"/>
      <c r="F13" s="1332"/>
      <c r="G13" s="1335"/>
      <c r="H13" s="1332"/>
      <c r="I13" s="52" t="s">
        <v>21</v>
      </c>
      <c r="J13" s="1334"/>
      <c r="K13" s="1332"/>
      <c r="L13" s="1332"/>
      <c r="M13" s="1332"/>
      <c r="N13" s="1332"/>
      <c r="O13" s="1332"/>
      <c r="P13" s="1332"/>
      <c r="Q13" s="133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324" t="s">
        <v>24</v>
      </c>
      <c r="F15" s="1324"/>
      <c r="G15" s="132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321" t="s">
        <v>36</v>
      </c>
      <c r="F16" s="1321" t="s">
        <v>37</v>
      </c>
      <c r="G16" s="132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321" t="s">
        <v>40</v>
      </c>
      <c r="F17" s="1321" t="s">
        <v>41</v>
      </c>
      <c r="G17" s="1321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321" t="s">
        <v>44</v>
      </c>
      <c r="F18" s="1321" t="s">
        <v>45</v>
      </c>
      <c r="G18" s="1321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321" t="s">
        <v>49</v>
      </c>
      <c r="F19" s="1321" t="s">
        <v>50</v>
      </c>
      <c r="G19" s="1321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321" t="s">
        <v>53</v>
      </c>
      <c r="F20" s="1321" t="s">
        <v>54</v>
      </c>
      <c r="G20" s="1321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321" t="s">
        <v>427</v>
      </c>
      <c r="F21" s="1321" t="s">
        <v>57</v>
      </c>
      <c r="G21" s="1321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321" t="s">
        <v>53</v>
      </c>
      <c r="F22" s="1321" t="s">
        <v>60</v>
      </c>
      <c r="G22" s="1321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321" t="s">
        <v>514</v>
      </c>
      <c r="F23" s="1321" t="s">
        <v>64</v>
      </c>
      <c r="G23" s="1321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321" t="s">
        <v>67</v>
      </c>
      <c r="F24" s="1321" t="s">
        <v>68</v>
      </c>
      <c r="G24" s="1321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321" t="s">
        <v>71</v>
      </c>
      <c r="F25" s="1321" t="s">
        <v>72</v>
      </c>
      <c r="G25" s="1321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321" t="s">
        <v>515</v>
      </c>
      <c r="F26" s="1321" t="s">
        <v>79</v>
      </c>
      <c r="G26" s="1321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321" t="s">
        <v>78</v>
      </c>
      <c r="F27" s="1321" t="s">
        <v>79</v>
      </c>
      <c r="G27" s="1321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321" t="s">
        <v>82</v>
      </c>
      <c r="F28" s="1321" t="s">
        <v>83</v>
      </c>
      <c r="G28" s="1321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321" t="s">
        <v>85</v>
      </c>
      <c r="F29" s="1321" t="s">
        <v>86</v>
      </c>
      <c r="G29" s="1321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321" t="s">
        <v>89</v>
      </c>
      <c r="F30" s="1321" t="s">
        <v>90</v>
      </c>
      <c r="G30" s="1321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321" t="s">
        <v>92</v>
      </c>
      <c r="F31" s="1321" t="s">
        <v>93</v>
      </c>
      <c r="G31" s="1321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321" t="s">
        <v>71</v>
      </c>
      <c r="F32" s="1321" t="s">
        <v>95</v>
      </c>
      <c r="G32" s="1321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321" t="s">
        <v>97</v>
      </c>
      <c r="F33" s="1321" t="s">
        <v>98</v>
      </c>
      <c r="G33" s="1321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321" t="s">
        <v>92</v>
      </c>
      <c r="F34" s="1321" t="s">
        <v>100</v>
      </c>
      <c r="G34" s="1321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321" t="s">
        <v>102</v>
      </c>
      <c r="F35" s="1321" t="s">
        <v>103</v>
      </c>
      <c r="G35" s="1321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321" t="s">
        <v>105</v>
      </c>
      <c r="F36" s="1321" t="s">
        <v>106</v>
      </c>
      <c r="G36" s="1321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321" t="s">
        <v>105</v>
      </c>
      <c r="F37" s="1321" t="s">
        <v>108</v>
      </c>
      <c r="G37" s="1321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321" t="s">
        <v>515</v>
      </c>
      <c r="F38" s="1321" t="s">
        <v>115</v>
      </c>
      <c r="G38" s="1321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321" t="s">
        <v>489</v>
      </c>
      <c r="F39" s="1321" t="s">
        <v>118</v>
      </c>
      <c r="G39" s="1321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321" t="s">
        <v>120</v>
      </c>
      <c r="F40" s="1321" t="s">
        <v>121</v>
      </c>
      <c r="G40" s="1321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321" t="s">
        <v>49</v>
      </c>
      <c r="F41" s="1321" t="s">
        <v>123</v>
      </c>
      <c r="G41" s="1321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321" t="s">
        <v>125</v>
      </c>
      <c r="F42" s="1321" t="s">
        <v>126</v>
      </c>
      <c r="G42" s="1321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321" t="s">
        <v>105</v>
      </c>
      <c r="F43" s="1321" t="s">
        <v>128</v>
      </c>
      <c r="G43" s="1321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321" t="s">
        <v>102</v>
      </c>
      <c r="F44" s="1321" t="s">
        <v>130</v>
      </c>
      <c r="G44" s="1321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321" t="s">
        <v>132</v>
      </c>
      <c r="F45" s="1321" t="s">
        <v>133</v>
      </c>
      <c r="G45" s="1321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321" t="s">
        <v>489</v>
      </c>
      <c r="F46" s="1321" t="s">
        <v>118</v>
      </c>
      <c r="G46" s="1321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321" t="s">
        <v>85</v>
      </c>
      <c r="F47" s="1321" t="s">
        <v>137</v>
      </c>
      <c r="G47" s="1321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321" t="s">
        <v>516</v>
      </c>
      <c r="F48" s="1321" t="s">
        <v>140</v>
      </c>
      <c r="G48" s="1321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321" t="s">
        <v>148</v>
      </c>
      <c r="F49" s="1321" t="s">
        <v>149</v>
      </c>
      <c r="G49" s="1321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321" t="s">
        <v>151</v>
      </c>
      <c r="F50" s="1321" t="s">
        <v>152</v>
      </c>
      <c r="G50" s="1321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321" t="s">
        <v>157</v>
      </c>
      <c r="F51" s="1321" t="s">
        <v>158</v>
      </c>
      <c r="G51" s="1321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321" t="s">
        <v>160</v>
      </c>
      <c r="F53" s="1321" t="s">
        <v>161</v>
      </c>
      <c r="G53" s="1321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321" t="s">
        <v>163</v>
      </c>
      <c r="F54" s="1321" t="s">
        <v>164</v>
      </c>
      <c r="G54" s="1321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321" t="s">
        <v>92</v>
      </c>
      <c r="F57" s="1321" t="s">
        <v>168</v>
      </c>
      <c r="G57" s="1321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321" t="s">
        <v>248</v>
      </c>
      <c r="F58" s="1321" t="s">
        <v>170</v>
      </c>
      <c r="G58" s="1321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321" t="s">
        <v>40</v>
      </c>
      <c r="F62" s="1321" t="s">
        <v>172</v>
      </c>
      <c r="G62" s="1321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321" t="s">
        <v>518</v>
      </c>
      <c r="F66" s="1321"/>
      <c r="G66" s="1321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321" t="s">
        <v>178</v>
      </c>
      <c r="F72" s="1321" t="s">
        <v>179</v>
      </c>
      <c r="G72" s="1321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330" t="s">
        <v>92</v>
      </c>
      <c r="F73" s="1330" t="s">
        <v>193</v>
      </c>
      <c r="G73" s="1330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321" t="s">
        <v>44</v>
      </c>
      <c r="F90" s="1321" t="s">
        <v>45</v>
      </c>
      <c r="G90" s="1321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331" t="s">
        <v>288</v>
      </c>
      <c r="D110" s="1331"/>
      <c r="E110" s="1331"/>
      <c r="F110" s="1331"/>
      <c r="G110" s="1331"/>
      <c r="H110" s="133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315" t="s">
        <v>196</v>
      </c>
      <c r="E116" s="1315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314" t="s">
        <v>197</v>
      </c>
      <c r="E118" s="1314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315" t="s">
        <v>199</v>
      </c>
      <c r="E119" s="1315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314" t="s">
        <v>201</v>
      </c>
      <c r="E120" s="1314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315"/>
      <c r="D123" s="1315"/>
      <c r="E123" s="1315"/>
      <c r="F123" s="1315"/>
      <c r="G123" s="1315"/>
      <c r="H123" s="1315"/>
      <c r="I123" s="1315"/>
      <c r="J123" s="1315"/>
      <c r="K123" s="1315"/>
      <c r="L123" s="1315"/>
      <c r="M123" s="1315"/>
      <c r="N123" s="1315"/>
      <c r="O123" s="1315"/>
      <c r="P123" s="1315"/>
    </row>
    <row r="126" spans="3:16" x14ac:dyDescent="0.25">
      <c r="C126" s="1314"/>
      <c r="D126" s="1314"/>
      <c r="E126" s="1314"/>
      <c r="F126" s="1314"/>
      <c r="G126" s="1314"/>
      <c r="H126" s="1314"/>
      <c r="I126" s="1314"/>
      <c r="J126" s="1314"/>
      <c r="K126" s="1314"/>
      <c r="L126" s="1314"/>
      <c r="M126" s="1314"/>
      <c r="N126" s="1314"/>
      <c r="O126" s="1314"/>
      <c r="P126" s="1314"/>
    </row>
    <row r="127" spans="3:16" x14ac:dyDescent="0.25">
      <c r="C127" s="1315"/>
      <c r="D127" s="1315"/>
      <c r="E127" s="1315"/>
      <c r="F127" s="1315"/>
      <c r="G127" s="1315"/>
      <c r="H127" s="1315"/>
      <c r="I127" s="1315"/>
      <c r="J127" s="1315"/>
      <c r="K127" s="1315"/>
      <c r="L127" s="1315"/>
      <c r="M127" s="1315"/>
      <c r="N127" s="1315"/>
      <c r="O127" s="1315"/>
      <c r="P127" s="1315"/>
    </row>
    <row r="128" spans="3:16" x14ac:dyDescent="0.25">
      <c r="C128" s="1314"/>
      <c r="D128" s="1314"/>
      <c r="E128" s="1314"/>
      <c r="F128" s="1314"/>
      <c r="G128" s="1314"/>
      <c r="H128" s="1314"/>
      <c r="I128" s="1314"/>
      <c r="J128" s="1314"/>
      <c r="K128" s="1314"/>
      <c r="L128" s="1314"/>
      <c r="M128" s="1314"/>
      <c r="N128" s="1314"/>
      <c r="O128" s="1314"/>
      <c r="P128" s="1314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592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406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327" t="s">
        <v>6</v>
      </c>
      <c r="C14" s="1322" t="s">
        <v>7</v>
      </c>
      <c r="D14" s="1322" t="s">
        <v>8</v>
      </c>
      <c r="E14" s="1322" t="s">
        <v>10</v>
      </c>
      <c r="F14" s="1326" t="s">
        <v>11</v>
      </c>
      <c r="G14" s="1322" t="s">
        <v>208</v>
      </c>
      <c r="H14" s="1322" t="s">
        <v>209</v>
      </c>
      <c r="I14" s="3" t="s">
        <v>12</v>
      </c>
      <c r="J14" s="1325" t="s">
        <v>13</v>
      </c>
      <c r="K14" s="1322" t="s">
        <v>14</v>
      </c>
      <c r="L14" s="1322" t="s">
        <v>15</v>
      </c>
      <c r="M14" s="1322" t="s">
        <v>16</v>
      </c>
      <c r="N14" s="1322" t="s">
        <v>17</v>
      </c>
      <c r="O14" s="1322" t="s">
        <v>18</v>
      </c>
      <c r="P14" s="1322" t="s">
        <v>19</v>
      </c>
      <c r="Q14" s="1323" t="s">
        <v>20</v>
      </c>
    </row>
    <row r="15" spans="2:17" ht="15.75" thickBot="1" x14ac:dyDescent="0.3">
      <c r="B15" s="1327"/>
      <c r="C15" s="1322"/>
      <c r="D15" s="1322"/>
      <c r="E15" s="1322"/>
      <c r="F15" s="1326"/>
      <c r="G15" s="1322"/>
      <c r="H15" s="1322"/>
      <c r="I15" s="4" t="s">
        <v>21</v>
      </c>
      <c r="J15" s="1325"/>
      <c r="K15" s="1322"/>
      <c r="L15" s="1322"/>
      <c r="M15" s="1322"/>
      <c r="N15" s="1322"/>
      <c r="O15" s="1322"/>
      <c r="P15" s="1322"/>
      <c r="Q15" s="1323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356" t="s">
        <v>194</v>
      </c>
      <c r="D36" s="1356"/>
      <c r="E36" s="1356"/>
      <c r="F36" s="1356"/>
      <c r="G36" s="1356"/>
      <c r="H36" s="1356"/>
      <c r="I36" s="1337">
        <v>1070000</v>
      </c>
      <c r="J36" s="1339">
        <f>SUM(J17:J35)</f>
        <v>0</v>
      </c>
      <c r="K36" s="1337">
        <v>1070000</v>
      </c>
      <c r="L36" s="1337">
        <v>30709</v>
      </c>
      <c r="M36" s="1337">
        <v>63242.07</v>
      </c>
      <c r="N36" s="1337">
        <v>32528</v>
      </c>
      <c r="O36" s="1337">
        <v>1695</v>
      </c>
      <c r="P36" s="1337">
        <v>128174.07</v>
      </c>
      <c r="Q36" s="1340">
        <v>941825.93</v>
      </c>
    </row>
    <row r="37" spans="2:17" ht="15.75" thickBot="1" x14ac:dyDescent="0.3">
      <c r="C37" s="1356"/>
      <c r="D37" s="1356"/>
      <c r="E37" s="1356"/>
      <c r="F37" s="1356"/>
      <c r="G37" s="1356"/>
      <c r="H37" s="1356"/>
      <c r="I37" s="1337"/>
      <c r="J37" s="1339"/>
      <c r="K37" s="1337"/>
      <c r="L37" s="1337"/>
      <c r="M37" s="1337"/>
      <c r="N37" s="1337"/>
      <c r="O37" s="1337"/>
      <c r="P37" s="1337"/>
      <c r="Q37" s="134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315" t="s">
        <v>196</v>
      </c>
      <c r="E43" s="1315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314" t="s">
        <v>197</v>
      </c>
      <c r="E45" s="1314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315" t="s">
        <v>199</v>
      </c>
      <c r="E46" s="1315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314" t="s">
        <v>201</v>
      </c>
      <c r="E47" s="1314"/>
      <c r="F47" t="s">
        <v>254</v>
      </c>
      <c r="N47" s="25" t="s">
        <v>493</v>
      </c>
      <c r="O47" s="25"/>
      <c r="P47" s="25"/>
    </row>
    <row r="50" spans="3:16" x14ac:dyDescent="0.25">
      <c r="C50" s="1315"/>
      <c r="D50" s="1315"/>
      <c r="E50" s="1315"/>
      <c r="F50" s="1315"/>
      <c r="G50" s="1315"/>
      <c r="H50" s="1315"/>
      <c r="I50" s="1315"/>
      <c r="J50" s="1315"/>
      <c r="K50" s="1315"/>
      <c r="L50" s="1315"/>
      <c r="M50" s="1315"/>
      <c r="N50" s="1315"/>
      <c r="O50" s="1315"/>
      <c r="P50" s="1315"/>
    </row>
    <row r="53" spans="3:16" x14ac:dyDescent="0.25">
      <c r="C53" s="1314"/>
      <c r="D53" s="1314"/>
      <c r="E53" s="1314"/>
      <c r="F53" s="1314"/>
      <c r="G53" s="1314"/>
      <c r="H53" s="1314"/>
      <c r="I53" s="1314"/>
      <c r="J53" s="1314"/>
      <c r="K53" s="1314"/>
      <c r="L53" s="1314"/>
      <c r="M53" s="1314"/>
      <c r="N53" s="1314"/>
      <c r="O53" s="1314"/>
      <c r="P53" s="1314"/>
    </row>
    <row r="54" spans="3:16" x14ac:dyDescent="0.25">
      <c r="C54" s="1315"/>
      <c r="D54" s="1315"/>
      <c r="E54" s="1315"/>
      <c r="F54" s="1315"/>
      <c r="G54" s="1315"/>
      <c r="H54" s="1315"/>
      <c r="I54" s="1315"/>
      <c r="J54" s="1315"/>
      <c r="K54" s="1315"/>
      <c r="L54" s="1315"/>
      <c r="M54" s="1315"/>
      <c r="N54" s="1315"/>
      <c r="O54" s="1315"/>
      <c r="P54" s="1315"/>
    </row>
    <row r="55" spans="3:16" x14ac:dyDescent="0.25">
      <c r="C55" s="1314"/>
      <c r="D55" s="1314"/>
      <c r="E55" s="1314"/>
      <c r="F55" s="1314"/>
      <c r="G55" s="1314"/>
      <c r="H55" s="1314"/>
      <c r="I55" s="1314"/>
      <c r="J55" s="1314"/>
      <c r="K55" s="1314"/>
      <c r="L55" s="1314"/>
      <c r="M55" s="1314"/>
      <c r="N55" s="1314"/>
      <c r="O55" s="1314"/>
      <c r="P55" s="1314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46" t="s">
        <v>3</v>
      </c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</row>
    <row r="11" spans="1:14" x14ac:dyDescent="0.25">
      <c r="B11" s="1346" t="s">
        <v>612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7" t="s">
        <v>5</v>
      </c>
      <c r="C12" s="1347"/>
      <c r="D12" s="1347"/>
      <c r="E12" s="1347"/>
      <c r="F12" s="1347"/>
      <c r="G12" s="1347"/>
      <c r="H12" s="1347"/>
      <c r="I12" s="1347"/>
      <c r="J12" s="1347"/>
      <c r="K12" s="1347"/>
      <c r="L12" s="1347"/>
      <c r="M12" s="1347"/>
      <c r="N12" s="134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57" t="s">
        <v>6</v>
      </c>
      <c r="B14" s="1357" t="s">
        <v>7</v>
      </c>
      <c r="C14" s="1357" t="s">
        <v>8</v>
      </c>
      <c r="D14" s="1357" t="s">
        <v>10</v>
      </c>
      <c r="E14" s="1357" t="s">
        <v>11</v>
      </c>
      <c r="F14" s="132" t="s">
        <v>12</v>
      </c>
      <c r="G14" s="1357" t="s">
        <v>13</v>
      </c>
      <c r="H14" s="1357" t="s">
        <v>14</v>
      </c>
      <c r="I14" s="1357" t="s">
        <v>15</v>
      </c>
      <c r="J14" s="1357" t="s">
        <v>16</v>
      </c>
      <c r="K14" s="1357" t="s">
        <v>17</v>
      </c>
      <c r="L14" s="1357" t="s">
        <v>18</v>
      </c>
      <c r="M14" s="1357" t="s">
        <v>19</v>
      </c>
      <c r="N14" s="1357" t="s">
        <v>20</v>
      </c>
    </row>
    <row r="15" spans="1:14" x14ac:dyDescent="0.25">
      <c r="A15" s="1357"/>
      <c r="B15" s="1357"/>
      <c r="C15" s="1357"/>
      <c r="D15" s="1357"/>
      <c r="E15" s="1357"/>
      <c r="F15" s="133" t="s">
        <v>21</v>
      </c>
      <c r="G15" s="1357"/>
      <c r="H15" s="1357"/>
      <c r="I15" s="1357"/>
      <c r="J15" s="1357"/>
      <c r="K15" s="1357"/>
      <c r="L15" s="1357"/>
      <c r="M15" s="1357"/>
      <c r="N15" s="1357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349" t="s">
        <v>194</v>
      </c>
      <c r="C28" s="1349"/>
      <c r="D28" s="1349"/>
      <c r="E28" s="1349"/>
      <c r="F28" s="1345">
        <v>191000</v>
      </c>
      <c r="G28" s="1350">
        <v>0</v>
      </c>
      <c r="H28" s="1345">
        <v>191000</v>
      </c>
      <c r="I28" s="1350">
        <v>0</v>
      </c>
      <c r="J28" s="1358">
        <v>1641.75</v>
      </c>
      <c r="K28" s="1350">
        <v>0</v>
      </c>
      <c r="L28" s="1350">
        <v>0</v>
      </c>
      <c r="M28" s="1358">
        <v>1641.75</v>
      </c>
      <c r="N28" s="1345">
        <v>189358.25</v>
      </c>
    </row>
    <row r="29" spans="1:14" x14ac:dyDescent="0.25">
      <c r="A29" s="110"/>
      <c r="B29" s="1349"/>
      <c r="C29" s="1349"/>
      <c r="D29" s="1349"/>
      <c r="E29" s="1349"/>
      <c r="F29" s="1345"/>
      <c r="G29" s="1350"/>
      <c r="H29" s="1345"/>
      <c r="I29" s="1350"/>
      <c r="J29" s="1358"/>
      <c r="K29" s="1350"/>
      <c r="L29" s="1350"/>
      <c r="M29" s="1358"/>
      <c r="N29" s="1345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314"/>
      <c r="B42" s="1314"/>
      <c r="C42" s="1314"/>
      <c r="D42" s="1314"/>
      <c r="E42" s="1314"/>
      <c r="F42" s="1314"/>
      <c r="G42" s="1314"/>
      <c r="H42" s="1314"/>
      <c r="I42" s="1314"/>
      <c r="J42" s="1314"/>
      <c r="K42" s="1314"/>
      <c r="L42" s="1314"/>
      <c r="M42" s="1314"/>
      <c r="N42" s="1314"/>
    </row>
    <row r="43" spans="1:14" x14ac:dyDescent="0.25">
      <c r="A43" s="1315"/>
      <c r="B43" s="1315"/>
      <c r="C43" s="1315"/>
      <c r="D43" s="1315"/>
      <c r="E43" s="1315"/>
      <c r="F43" s="1315"/>
      <c r="G43" s="1315"/>
      <c r="H43" s="1315"/>
      <c r="I43" s="1315"/>
      <c r="J43" s="1315"/>
      <c r="K43" s="1315"/>
      <c r="L43" s="1315"/>
      <c r="M43" s="1315"/>
      <c r="N43" s="1315"/>
    </row>
    <row r="44" spans="1:14" x14ac:dyDescent="0.25">
      <c r="A44" s="1314"/>
      <c r="B44" s="1314"/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46" t="s">
        <v>3</v>
      </c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</row>
    <row r="11" spans="1:14" x14ac:dyDescent="0.25">
      <c r="B11" s="1346" t="s">
        <v>620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7" t="s">
        <v>5</v>
      </c>
      <c r="C12" s="1347"/>
      <c r="D12" s="1347"/>
      <c r="E12" s="1347"/>
      <c r="F12" s="1347"/>
      <c r="G12" s="1347"/>
      <c r="H12" s="1347"/>
      <c r="I12" s="1347"/>
      <c r="J12" s="1347"/>
      <c r="K12" s="1347"/>
      <c r="L12" s="1347"/>
      <c r="M12" s="1347"/>
      <c r="N12" s="134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57" t="s">
        <v>6</v>
      </c>
      <c r="B14" s="1357" t="s">
        <v>7</v>
      </c>
      <c r="C14" s="1357" t="s">
        <v>8</v>
      </c>
      <c r="D14" s="1357" t="s">
        <v>10</v>
      </c>
      <c r="E14" s="1357" t="s">
        <v>11</v>
      </c>
      <c r="F14" s="132" t="s">
        <v>12</v>
      </c>
      <c r="G14" s="1357" t="s">
        <v>13</v>
      </c>
      <c r="H14" s="1357" t="s">
        <v>14</v>
      </c>
      <c r="I14" s="1357" t="s">
        <v>15</v>
      </c>
      <c r="J14" s="1357" t="s">
        <v>16</v>
      </c>
      <c r="K14" s="1357" t="s">
        <v>17</v>
      </c>
      <c r="L14" s="1357" t="s">
        <v>18</v>
      </c>
      <c r="M14" s="1357" t="s">
        <v>19</v>
      </c>
      <c r="N14" s="1357" t="s">
        <v>20</v>
      </c>
    </row>
    <row r="15" spans="1:14" x14ac:dyDescent="0.25">
      <c r="A15" s="1357"/>
      <c r="B15" s="1357"/>
      <c r="C15" s="1357"/>
      <c r="D15" s="1357"/>
      <c r="E15" s="1357"/>
      <c r="F15" s="133" t="s">
        <v>21</v>
      </c>
      <c r="G15" s="1357"/>
      <c r="H15" s="1357"/>
      <c r="I15" s="1357"/>
      <c r="J15" s="1357"/>
      <c r="K15" s="1357"/>
      <c r="L15" s="1357"/>
      <c r="M15" s="1357"/>
      <c r="N15" s="135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359" t="s">
        <v>194</v>
      </c>
      <c r="C29" s="1359"/>
      <c r="D29" s="1359"/>
      <c r="E29" s="1359"/>
      <c r="F29" s="1360">
        <v>175000</v>
      </c>
      <c r="G29" s="1362">
        <v>0</v>
      </c>
      <c r="H29" s="1360">
        <v>175000</v>
      </c>
      <c r="I29" s="1362">
        <v>0</v>
      </c>
      <c r="J29" s="1361">
        <v>1594.5</v>
      </c>
      <c r="K29" s="1362">
        <v>0</v>
      </c>
      <c r="L29" s="1362">
        <v>0</v>
      </c>
      <c r="M29" s="1361">
        <v>1594.5</v>
      </c>
      <c r="N29" s="1360">
        <v>173405.5</v>
      </c>
    </row>
    <row r="30" spans="1:14" x14ac:dyDescent="0.25">
      <c r="A30" s="151"/>
      <c r="B30" s="1359"/>
      <c r="C30" s="1359"/>
      <c r="D30" s="1359"/>
      <c r="E30" s="1359"/>
      <c r="F30" s="1360"/>
      <c r="G30" s="1362"/>
      <c r="H30" s="1360"/>
      <c r="I30" s="1362"/>
      <c r="J30" s="1361"/>
      <c r="K30" s="1362"/>
      <c r="L30" s="1362"/>
      <c r="M30" s="1361"/>
      <c r="N30" s="1360"/>
    </row>
    <row r="34" spans="1:14" x14ac:dyDescent="0.25">
      <c r="A34" s="125" t="s">
        <v>257</v>
      </c>
      <c r="B34" s="1315" t="s">
        <v>195</v>
      </c>
      <c r="C34" s="1315"/>
      <c r="D34" s="24"/>
      <c r="E34" s="1315" t="s">
        <v>680</v>
      </c>
      <c r="F34" s="1315"/>
      <c r="G34" s="1315"/>
      <c r="J34" s="1315" t="s">
        <v>196</v>
      </c>
      <c r="K34" s="1315"/>
      <c r="L34" s="1315"/>
      <c r="M34" s="1315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314" t="s">
        <v>197</v>
      </c>
      <c r="C37" s="1314"/>
      <c r="D37" s="25"/>
      <c r="E37" s="1314" t="s">
        <v>684</v>
      </c>
      <c r="F37" s="1314"/>
      <c r="G37" s="1314"/>
      <c r="J37" s="1314" t="s">
        <v>683</v>
      </c>
      <c r="K37" s="1314"/>
      <c r="L37" s="1314"/>
      <c r="M37" s="1314"/>
      <c r="N37" s="25"/>
    </row>
    <row r="38" spans="1:14" x14ac:dyDescent="0.25">
      <c r="A38" s="96"/>
      <c r="B38" s="1315" t="s">
        <v>497</v>
      </c>
      <c r="C38" s="1315"/>
      <c r="D38" s="24"/>
      <c r="E38" s="1346" t="s">
        <v>687</v>
      </c>
      <c r="F38" s="1346"/>
      <c r="G38" s="1346"/>
      <c r="J38" s="1315" t="s">
        <v>537</v>
      </c>
      <c r="K38" s="1315"/>
      <c r="L38" s="1315"/>
      <c r="M38" s="1315"/>
      <c r="N38" s="24"/>
    </row>
    <row r="39" spans="1:14" x14ac:dyDescent="0.25">
      <c r="A39" s="99"/>
      <c r="B39" s="1314" t="s">
        <v>499</v>
      </c>
      <c r="C39" s="1314"/>
      <c r="D39" s="25"/>
      <c r="E39" s="1314" t="s">
        <v>685</v>
      </c>
      <c r="F39" s="1314"/>
      <c r="G39" s="1314"/>
      <c r="J39" s="1314" t="s">
        <v>493</v>
      </c>
      <c r="K39" s="1314"/>
      <c r="L39" s="1314"/>
      <c r="M39" s="1314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  <row r="44" spans="1:14" x14ac:dyDescent="0.25">
      <c r="A44" s="1315"/>
      <c r="B44" s="1315"/>
      <c r="C44" s="1315"/>
      <c r="D44" s="1315"/>
      <c r="E44" s="1315"/>
      <c r="F44" s="1315"/>
      <c r="G44" s="1315"/>
      <c r="H44" s="1315"/>
      <c r="I44" s="1315"/>
      <c r="J44" s="1315"/>
      <c r="K44" s="1315"/>
      <c r="L44" s="1315"/>
      <c r="M44" s="1315"/>
      <c r="N44" s="1315"/>
    </row>
    <row r="45" spans="1:14" x14ac:dyDescent="0.25">
      <c r="A45" s="1314"/>
      <c r="B45" s="1314"/>
      <c r="C45" s="1314"/>
      <c r="D45" s="1314"/>
      <c r="E45" s="1314"/>
      <c r="F45" s="1314"/>
      <c r="G45" s="1314"/>
      <c r="H45" s="1314"/>
      <c r="I45" s="1314"/>
      <c r="J45" s="1314"/>
      <c r="K45" s="1314"/>
      <c r="L45" s="1314"/>
      <c r="M45" s="1314"/>
      <c r="N45" s="1314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623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406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327" t="s">
        <v>6</v>
      </c>
      <c r="C14" s="1322" t="s">
        <v>7</v>
      </c>
      <c r="D14" s="1322" t="s">
        <v>8</v>
      </c>
      <c r="E14" s="1322" t="s">
        <v>10</v>
      </c>
      <c r="F14" s="1326" t="s">
        <v>11</v>
      </c>
      <c r="G14" s="1322" t="s">
        <v>208</v>
      </c>
      <c r="H14" s="1322" t="s">
        <v>209</v>
      </c>
      <c r="I14" s="3" t="s">
        <v>12</v>
      </c>
      <c r="J14" s="1325" t="s">
        <v>13</v>
      </c>
      <c r="K14" s="1322" t="s">
        <v>14</v>
      </c>
      <c r="L14" s="1322" t="s">
        <v>15</v>
      </c>
      <c r="M14" s="1322" t="s">
        <v>16</v>
      </c>
      <c r="N14" s="1322" t="s">
        <v>17</v>
      </c>
      <c r="O14" s="1322" t="s">
        <v>18</v>
      </c>
      <c r="P14" s="1322" t="s">
        <v>19</v>
      </c>
      <c r="Q14" s="1323" t="s">
        <v>20</v>
      </c>
    </row>
    <row r="15" spans="2:17" ht="15.75" thickBot="1" x14ac:dyDescent="0.3">
      <c r="B15" s="1327"/>
      <c r="C15" s="1322"/>
      <c r="D15" s="1322"/>
      <c r="E15" s="1322"/>
      <c r="F15" s="1326"/>
      <c r="G15" s="1322"/>
      <c r="H15" s="1322"/>
      <c r="I15" s="4" t="s">
        <v>21</v>
      </c>
      <c r="J15" s="1325"/>
      <c r="K15" s="1322"/>
      <c r="L15" s="1322"/>
      <c r="M15" s="1322"/>
      <c r="N15" s="1322"/>
      <c r="O15" s="1322"/>
      <c r="P15" s="1322"/>
      <c r="Q15" s="1323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356" t="s">
        <v>194</v>
      </c>
      <c r="D36" s="1356"/>
      <c r="E36" s="1356"/>
      <c r="F36" s="1356"/>
      <c r="G36" s="1356"/>
      <c r="H36" s="1356"/>
      <c r="I36" s="1337" t="s">
        <v>689</v>
      </c>
      <c r="J36" s="1339">
        <f>SUM(J17:J35)</f>
        <v>0</v>
      </c>
      <c r="K36" s="1337">
        <v>1145000</v>
      </c>
      <c r="L36" s="1337">
        <v>32861.5</v>
      </c>
      <c r="M36" s="1337">
        <v>69302.33</v>
      </c>
      <c r="N36" s="1337" t="s">
        <v>690</v>
      </c>
      <c r="O36" s="1337">
        <v>1720</v>
      </c>
      <c r="P36" s="1337">
        <v>138691.82999999999</v>
      </c>
      <c r="Q36" s="1340">
        <v>1006308.17</v>
      </c>
    </row>
    <row r="37" spans="2:17" ht="15.75" thickBot="1" x14ac:dyDescent="0.3">
      <c r="C37" s="1356"/>
      <c r="D37" s="1356"/>
      <c r="E37" s="1356"/>
      <c r="F37" s="1356"/>
      <c r="G37" s="1356"/>
      <c r="H37" s="1356"/>
      <c r="I37" s="1337"/>
      <c r="J37" s="1339"/>
      <c r="K37" s="1337"/>
      <c r="L37" s="1337"/>
      <c r="M37" s="1337"/>
      <c r="N37" s="1337"/>
      <c r="O37" s="1337"/>
      <c r="P37" s="1337"/>
      <c r="Q37" s="134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315" t="s">
        <v>195</v>
      </c>
      <c r="D43" s="1315"/>
      <c r="E43" s="1315" t="s">
        <v>680</v>
      </c>
      <c r="F43" s="1315"/>
      <c r="G43" s="1315"/>
      <c r="H43" s="1315"/>
      <c r="I43" s="1315"/>
      <c r="L43" s="1315" t="s">
        <v>196</v>
      </c>
      <c r="M43" s="1315"/>
      <c r="N43" s="1315"/>
      <c r="O43" s="1315"/>
      <c r="P43" s="1315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314" t="s">
        <v>679</v>
      </c>
      <c r="D45" s="1314"/>
      <c r="E45" s="1314" t="s">
        <v>682</v>
      </c>
      <c r="F45" s="1314"/>
      <c r="G45" s="1314"/>
      <c r="H45" s="1314"/>
      <c r="I45" s="1314"/>
      <c r="L45" s="1314" t="s">
        <v>683</v>
      </c>
      <c r="M45" s="1314"/>
      <c r="N45" s="1314"/>
      <c r="O45" s="1314"/>
      <c r="P45" s="1314"/>
    </row>
    <row r="46" spans="2:17" x14ac:dyDescent="0.25">
      <c r="C46" s="1315" t="s">
        <v>497</v>
      </c>
      <c r="D46" s="1315"/>
      <c r="E46" s="1346" t="s">
        <v>686</v>
      </c>
      <c r="F46" s="1346"/>
      <c r="G46" s="1346"/>
      <c r="H46" s="1346"/>
      <c r="I46" s="1346"/>
      <c r="L46" s="1315" t="s">
        <v>523</v>
      </c>
      <c r="M46" s="1315"/>
      <c r="N46" s="1315"/>
      <c r="O46" s="1315"/>
      <c r="P46" s="1315"/>
    </row>
    <row r="47" spans="2:17" x14ac:dyDescent="0.25">
      <c r="C47" s="1314" t="s">
        <v>499</v>
      </c>
      <c r="D47" s="1314"/>
      <c r="E47" s="1314" t="s">
        <v>681</v>
      </c>
      <c r="F47" s="1314"/>
      <c r="G47" s="1314"/>
      <c r="H47" s="1314"/>
      <c r="I47" s="1314"/>
      <c r="L47" s="1314" t="s">
        <v>493</v>
      </c>
      <c r="M47" s="1314"/>
      <c r="N47" s="1314"/>
      <c r="O47" s="1314"/>
      <c r="P47" s="1314"/>
    </row>
    <row r="50" spans="3:16" x14ac:dyDescent="0.25">
      <c r="C50" s="1315"/>
      <c r="D50" s="1315"/>
      <c r="E50" s="1315"/>
      <c r="F50" s="1315"/>
      <c r="G50" s="1315"/>
      <c r="H50" s="1315"/>
      <c r="I50" s="1315"/>
      <c r="J50" s="1315"/>
      <c r="K50" s="1315"/>
      <c r="L50" s="1315"/>
      <c r="M50" s="1315"/>
      <c r="N50" s="1315"/>
      <c r="O50" s="1315"/>
      <c r="P50" s="1315"/>
    </row>
    <row r="53" spans="3:16" x14ac:dyDescent="0.25">
      <c r="C53" s="1314"/>
      <c r="D53" s="1314"/>
      <c r="E53" s="1314"/>
      <c r="F53" s="1314"/>
      <c r="G53" s="1314"/>
      <c r="H53" s="1314"/>
      <c r="I53" s="1314"/>
      <c r="J53" s="1314"/>
      <c r="K53" s="1314"/>
      <c r="L53" s="1314"/>
      <c r="M53" s="1314"/>
      <c r="N53" s="1314"/>
      <c r="O53" s="1314"/>
      <c r="P53" s="1314"/>
    </row>
    <row r="54" spans="3:16" x14ac:dyDescent="0.25">
      <c r="C54" s="1315"/>
      <c r="D54" s="1315"/>
      <c r="E54" s="1315"/>
      <c r="F54" s="1315"/>
      <c r="G54" s="1315"/>
      <c r="H54" s="1315"/>
      <c r="I54" s="1315"/>
      <c r="J54" s="1315"/>
      <c r="K54" s="1315"/>
      <c r="L54" s="1315"/>
      <c r="M54" s="1315"/>
      <c r="N54" s="1315"/>
      <c r="O54" s="1315"/>
      <c r="P54" s="1315"/>
    </row>
    <row r="55" spans="3:16" x14ac:dyDescent="0.25">
      <c r="C55" s="1314"/>
      <c r="D55" s="1314"/>
      <c r="E55" s="1314"/>
      <c r="F55" s="1314"/>
      <c r="G55" s="1314"/>
      <c r="H55" s="1314"/>
      <c r="I55" s="1314"/>
      <c r="J55" s="1314"/>
      <c r="K55" s="1314"/>
      <c r="L55" s="1314"/>
      <c r="M55" s="1314"/>
      <c r="N55" s="1314"/>
      <c r="O55" s="1314"/>
      <c r="P55" s="1314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3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15" t="s">
        <v>640</v>
      </c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  <c r="P9" s="1315"/>
      <c r="Q9" s="1315"/>
    </row>
    <row r="10" spans="2:17" x14ac:dyDescent="0.25">
      <c r="C10" s="1328" t="s">
        <v>404</v>
      </c>
      <c r="D10" s="1328"/>
      <c r="E10" s="1328"/>
      <c r="F10" s="1328"/>
      <c r="G10" s="1328"/>
      <c r="H10" s="1328"/>
      <c r="I10" s="1328"/>
      <c r="J10" s="1328"/>
      <c r="K10" s="1328"/>
      <c r="L10" s="1328"/>
      <c r="M10" s="1328"/>
      <c r="N10" s="1328"/>
      <c r="O10" s="1328"/>
      <c r="P10" s="1328"/>
      <c r="Q10" s="1328"/>
    </row>
    <row r="11" spans="2:17" ht="15.75" thickBot="1" x14ac:dyDescent="0.3">
      <c r="D11" t="s">
        <v>641</v>
      </c>
    </row>
    <row r="12" spans="2:17" ht="15.75" thickBot="1" x14ac:dyDescent="0.3">
      <c r="B12" s="1336" t="s">
        <v>6</v>
      </c>
      <c r="C12" s="1332" t="s">
        <v>7</v>
      </c>
      <c r="D12" s="1332" t="s">
        <v>8</v>
      </c>
      <c r="E12" s="1332" t="s">
        <v>9</v>
      </c>
      <c r="F12" s="1332" t="s">
        <v>10</v>
      </c>
      <c r="G12" s="1335" t="s">
        <v>11</v>
      </c>
      <c r="H12" s="1332" t="s">
        <v>11</v>
      </c>
      <c r="I12" s="51" t="s">
        <v>12</v>
      </c>
      <c r="J12" s="1334" t="s">
        <v>13</v>
      </c>
      <c r="K12" s="1332" t="s">
        <v>14</v>
      </c>
      <c r="L12" s="1332" t="s">
        <v>15</v>
      </c>
      <c r="M12" s="1332" t="s">
        <v>16</v>
      </c>
      <c r="N12" s="1332" t="s">
        <v>17</v>
      </c>
      <c r="O12" s="1332" t="s">
        <v>18</v>
      </c>
      <c r="P12" s="1332" t="s">
        <v>19</v>
      </c>
      <c r="Q12" s="1333" t="s">
        <v>20</v>
      </c>
    </row>
    <row r="13" spans="2:17" ht="15.75" thickBot="1" x14ac:dyDescent="0.3">
      <c r="B13" s="1336"/>
      <c r="C13" s="1332"/>
      <c r="D13" s="1332"/>
      <c r="E13" s="1332"/>
      <c r="F13" s="1332"/>
      <c r="G13" s="1335"/>
      <c r="H13" s="1332"/>
      <c r="I13" s="52" t="s">
        <v>21</v>
      </c>
      <c r="J13" s="1334"/>
      <c r="K13" s="1332"/>
      <c r="L13" s="1332"/>
      <c r="M13" s="1332"/>
      <c r="N13" s="1332"/>
      <c r="O13" s="1332"/>
      <c r="P13" s="1332"/>
      <c r="Q13" s="133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324" t="s">
        <v>24</v>
      </c>
      <c r="F15" s="1324"/>
      <c r="G15" s="132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321" t="s">
        <v>36</v>
      </c>
      <c r="F16" s="1321" t="s">
        <v>37</v>
      </c>
      <c r="G16" s="132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321" t="s">
        <v>40</v>
      </c>
      <c r="F17" s="1321" t="s">
        <v>41</v>
      </c>
      <c r="G17" s="1321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321" t="s">
        <v>44</v>
      </c>
      <c r="F18" s="1321" t="s">
        <v>45</v>
      </c>
      <c r="G18" s="1321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321" t="s">
        <v>49</v>
      </c>
      <c r="F19" s="1321" t="s">
        <v>50</v>
      </c>
      <c r="G19" s="1321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321" t="s">
        <v>53</v>
      </c>
      <c r="F20" s="1321" t="s">
        <v>54</v>
      </c>
      <c r="G20" s="1321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321" t="s">
        <v>427</v>
      </c>
      <c r="F21" s="1321" t="s">
        <v>57</v>
      </c>
      <c r="G21" s="1321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321" t="s">
        <v>53</v>
      </c>
      <c r="F22" s="1321" t="s">
        <v>60</v>
      </c>
      <c r="G22" s="1321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321" t="s">
        <v>514</v>
      </c>
      <c r="F23" s="1321" t="s">
        <v>64</v>
      </c>
      <c r="G23" s="1321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321" t="s">
        <v>643</v>
      </c>
      <c r="F24" s="1321" t="s">
        <v>68</v>
      </c>
      <c r="G24" s="1321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321" t="s">
        <v>71</v>
      </c>
      <c r="F25" s="1321" t="s">
        <v>72</v>
      </c>
      <c r="G25" s="1321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321" t="s">
        <v>515</v>
      </c>
      <c r="F26" s="1321" t="s">
        <v>79</v>
      </c>
      <c r="G26" s="1321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321" t="s">
        <v>78</v>
      </c>
      <c r="F27" s="1321" t="s">
        <v>79</v>
      </c>
      <c r="G27" s="1321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321" t="s">
        <v>82</v>
      </c>
      <c r="F28" s="1321" t="s">
        <v>83</v>
      </c>
      <c r="G28" s="1321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321" t="s">
        <v>85</v>
      </c>
      <c r="F29" s="1321" t="s">
        <v>86</v>
      </c>
      <c r="G29" s="1321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321" t="s">
        <v>89</v>
      </c>
      <c r="F30" s="1321" t="s">
        <v>90</v>
      </c>
      <c r="G30" s="1321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321" t="s">
        <v>92</v>
      </c>
      <c r="F31" s="1321" t="s">
        <v>93</v>
      </c>
      <c r="G31" s="1321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321" t="s">
        <v>71</v>
      </c>
      <c r="F32" s="1321" t="s">
        <v>95</v>
      </c>
      <c r="G32" s="1321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321" t="s">
        <v>97</v>
      </c>
      <c r="F33" s="1321" t="s">
        <v>98</v>
      </c>
      <c r="G33" s="1321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321" t="s">
        <v>92</v>
      </c>
      <c r="F34" s="1321" t="s">
        <v>100</v>
      </c>
      <c r="G34" s="1321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321" t="s">
        <v>102</v>
      </c>
      <c r="F35" s="1321" t="s">
        <v>103</v>
      </c>
      <c r="G35" s="1321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321" t="s">
        <v>105</v>
      </c>
      <c r="F36" s="1321" t="s">
        <v>106</v>
      </c>
      <c r="G36" s="1321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321" t="s">
        <v>105</v>
      </c>
      <c r="F37" s="1321" t="s">
        <v>108</v>
      </c>
      <c r="G37" s="1321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321" t="s">
        <v>515</v>
      </c>
      <c r="F38" s="1321" t="s">
        <v>115</v>
      </c>
      <c r="G38" s="1321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321" t="s">
        <v>489</v>
      </c>
      <c r="F39" s="1321" t="s">
        <v>118</v>
      </c>
      <c r="G39" s="1321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321" t="s">
        <v>120</v>
      </c>
      <c r="F40" s="1321" t="s">
        <v>121</v>
      </c>
      <c r="G40" s="1321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321" t="s">
        <v>49</v>
      </c>
      <c r="F41" s="1321" t="s">
        <v>123</v>
      </c>
      <c r="G41" s="1321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321" t="s">
        <v>125</v>
      </c>
      <c r="F42" s="1321" t="s">
        <v>126</v>
      </c>
      <c r="G42" s="1321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321" t="s">
        <v>105</v>
      </c>
      <c r="F43" s="1321" t="s">
        <v>128</v>
      </c>
      <c r="G43" s="1321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321" t="s">
        <v>102</v>
      </c>
      <c r="F44" s="1321" t="s">
        <v>130</v>
      </c>
      <c r="G44" s="1321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321" t="s">
        <v>132</v>
      </c>
      <c r="F45" s="1321" t="s">
        <v>133</v>
      </c>
      <c r="G45" s="1321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321" t="s">
        <v>489</v>
      </c>
      <c r="F46" s="1321" t="s">
        <v>118</v>
      </c>
      <c r="G46" s="1321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321" t="s">
        <v>85</v>
      </c>
      <c r="F47" s="1321" t="s">
        <v>137</v>
      </c>
      <c r="G47" s="1321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321" t="s">
        <v>516</v>
      </c>
      <c r="F48" s="1321" t="s">
        <v>140</v>
      </c>
      <c r="G48" s="1321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321" t="s">
        <v>658</v>
      </c>
      <c r="F49" s="1321" t="s">
        <v>149</v>
      </c>
      <c r="G49" s="1321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321" t="s">
        <v>151</v>
      </c>
      <c r="F50" s="1321" t="s">
        <v>152</v>
      </c>
      <c r="G50" s="1321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321" t="s">
        <v>157</v>
      </c>
      <c r="F51" s="1321" t="s">
        <v>158</v>
      </c>
      <c r="G51" s="1321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321" t="s">
        <v>160</v>
      </c>
      <c r="F53" s="1321" t="s">
        <v>161</v>
      </c>
      <c r="G53" s="1321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321" t="s">
        <v>163</v>
      </c>
      <c r="F54" s="1321" t="s">
        <v>164</v>
      </c>
      <c r="G54" s="1321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321" t="s">
        <v>248</v>
      </c>
      <c r="F57" s="1321" t="s">
        <v>170</v>
      </c>
      <c r="G57" s="1321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321" t="s">
        <v>40</v>
      </c>
      <c r="F61" s="1321" t="s">
        <v>172</v>
      </c>
      <c r="G61" s="1321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321" t="s">
        <v>518</v>
      </c>
      <c r="F65" s="1321"/>
      <c r="G65" s="1321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321" t="s">
        <v>178</v>
      </c>
      <c r="F70" s="1321" t="s">
        <v>179</v>
      </c>
      <c r="G70" s="1321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330" t="s">
        <v>92</v>
      </c>
      <c r="F71" s="1330" t="s">
        <v>193</v>
      </c>
      <c r="G71" s="1330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321" t="s">
        <v>44</v>
      </c>
      <c r="F88" s="1321" t="s">
        <v>45</v>
      </c>
      <c r="G88" s="1321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331" t="s">
        <v>288</v>
      </c>
      <c r="D110" s="1331"/>
      <c r="E110" s="1331"/>
      <c r="F110" s="1331"/>
      <c r="G110" s="1331"/>
      <c r="H110" s="133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315" t="s">
        <v>195</v>
      </c>
      <c r="D116" s="1315"/>
      <c r="E116" s="1315" t="s">
        <v>616</v>
      </c>
      <c r="F116" s="1315"/>
      <c r="G116" s="1315"/>
      <c r="H116" s="1315"/>
      <c r="I116" s="1315"/>
      <c r="J116" s="25"/>
      <c r="K116" s="25"/>
      <c r="L116" s="1315" t="s">
        <v>196</v>
      </c>
      <c r="M116" s="1315"/>
      <c r="N116" s="1315"/>
      <c r="O116" s="1315"/>
      <c r="P116" s="131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314" t="s">
        <v>678</v>
      </c>
      <c r="D118" s="1314"/>
      <c r="E118" s="1314" t="s">
        <v>677</v>
      </c>
      <c r="F118" s="1314"/>
      <c r="G118" s="1314"/>
      <c r="H118" s="1314"/>
      <c r="I118" s="1314"/>
      <c r="J118" s="25"/>
      <c r="K118" s="25"/>
      <c r="L118" s="1314" t="s">
        <v>678</v>
      </c>
      <c r="M118" s="1314"/>
      <c r="N118" s="1314"/>
      <c r="O118" s="1314"/>
      <c r="P118" s="1314"/>
    </row>
    <row r="119" spans="3:16" x14ac:dyDescent="0.25">
      <c r="C119" s="1315" t="s">
        <v>497</v>
      </c>
      <c r="D119" s="1315"/>
      <c r="E119" s="1346" t="s">
        <v>688</v>
      </c>
      <c r="F119" s="1346"/>
      <c r="G119" s="1346"/>
      <c r="H119" s="1346"/>
      <c r="I119" s="1346"/>
      <c r="J119" s="125"/>
      <c r="K119" s="125"/>
      <c r="L119" s="1315" t="s">
        <v>523</v>
      </c>
      <c r="M119" s="1315"/>
      <c r="N119" s="1315"/>
      <c r="O119" s="1315"/>
      <c r="P119" s="1315"/>
    </row>
    <row r="120" spans="3:16" x14ac:dyDescent="0.25">
      <c r="C120" s="1314" t="s">
        <v>499</v>
      </c>
      <c r="D120" s="1314"/>
      <c r="E120" s="1314" t="s">
        <v>618</v>
      </c>
      <c r="F120" s="1314"/>
      <c r="G120" s="1314"/>
      <c r="H120" s="1314"/>
      <c r="I120" s="1314"/>
      <c r="J120" s="25"/>
      <c r="K120" s="25"/>
      <c r="L120" s="1314" t="s">
        <v>493</v>
      </c>
      <c r="M120" s="1314"/>
      <c r="N120" s="1314"/>
      <c r="O120" s="1314"/>
      <c r="P120" s="1314"/>
    </row>
    <row r="123" spans="3:16" x14ac:dyDescent="0.25">
      <c r="C123" s="1315"/>
      <c r="D123" s="1315"/>
      <c r="E123" s="1315"/>
      <c r="F123" s="1315"/>
      <c r="G123" s="1315"/>
      <c r="H123" s="1315"/>
      <c r="I123" s="1315"/>
      <c r="J123" s="1315"/>
      <c r="K123" s="1315"/>
      <c r="L123" s="1315"/>
      <c r="M123" s="1315"/>
      <c r="N123" s="1315"/>
      <c r="O123" s="1315"/>
      <c r="P123" s="1315"/>
    </row>
    <row r="126" spans="3:16" x14ac:dyDescent="0.25">
      <c r="C126" s="1314"/>
      <c r="D126" s="1314"/>
      <c r="E126" s="1314"/>
      <c r="F126" s="1314"/>
      <c r="G126" s="1314"/>
      <c r="H126" s="1314"/>
      <c r="I126" s="1314"/>
      <c r="J126" s="1314"/>
      <c r="K126" s="1314"/>
      <c r="L126" s="1314"/>
      <c r="M126" s="1314"/>
      <c r="N126" s="1314"/>
      <c r="O126" s="1314"/>
      <c r="P126" s="1314"/>
    </row>
    <row r="127" spans="3:16" x14ac:dyDescent="0.25">
      <c r="C127" s="1315"/>
      <c r="D127" s="1315"/>
      <c r="E127" s="1315"/>
      <c r="F127" s="1315"/>
      <c r="G127" s="1315"/>
      <c r="H127" s="1315"/>
      <c r="I127" s="1315"/>
      <c r="J127" s="1315"/>
      <c r="K127" s="1315"/>
      <c r="L127" s="1315"/>
      <c r="M127" s="1315"/>
      <c r="N127" s="1315"/>
      <c r="O127" s="1315"/>
      <c r="P127" s="1315"/>
    </row>
    <row r="128" spans="3:16" x14ac:dyDescent="0.25">
      <c r="C128" s="1314"/>
      <c r="D128" s="1314"/>
      <c r="E128" s="1314"/>
      <c r="F128" s="1314"/>
      <c r="G128" s="1314"/>
      <c r="H128" s="1314"/>
      <c r="I128" s="1314"/>
      <c r="J128" s="1314"/>
      <c r="K128" s="1314"/>
      <c r="L128" s="1314"/>
      <c r="M128" s="1314"/>
      <c r="N128" s="1314"/>
      <c r="O128" s="1314"/>
      <c r="P128" s="1314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  <c r="P6" s="1315"/>
      <c r="Q6" s="1315"/>
    </row>
    <row r="7" spans="2:17" x14ac:dyDescent="0.25"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3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315" t="s">
        <v>691</v>
      </c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  <c r="P9" s="1315"/>
      <c r="Q9" s="1315"/>
    </row>
    <row r="10" spans="2:17" x14ac:dyDescent="0.25">
      <c r="C10" s="1328" t="s">
        <v>404</v>
      </c>
      <c r="D10" s="1328"/>
      <c r="E10" s="1328"/>
      <c r="F10" s="1328"/>
      <c r="G10" s="1328"/>
      <c r="H10" s="1328"/>
      <c r="I10" s="1328"/>
      <c r="J10" s="1328"/>
      <c r="K10" s="1328"/>
      <c r="L10" s="1328"/>
      <c r="M10" s="1328"/>
      <c r="N10" s="1328"/>
      <c r="O10" s="1328"/>
      <c r="P10" s="1328"/>
      <c r="Q10" s="1328"/>
    </row>
    <row r="11" spans="2:17" ht="15.75" thickBot="1" x14ac:dyDescent="0.3">
      <c r="D11" t="s">
        <v>641</v>
      </c>
    </row>
    <row r="12" spans="2:17" ht="15.75" thickBot="1" x14ac:dyDescent="0.3">
      <c r="B12" s="1336" t="s">
        <v>6</v>
      </c>
      <c r="C12" s="1332" t="s">
        <v>7</v>
      </c>
      <c r="D12" s="1332" t="s">
        <v>8</v>
      </c>
      <c r="E12" s="1332" t="s">
        <v>9</v>
      </c>
      <c r="F12" s="1332" t="s">
        <v>10</v>
      </c>
      <c r="G12" s="1335" t="s">
        <v>11</v>
      </c>
      <c r="H12" s="1332" t="s">
        <v>11</v>
      </c>
      <c r="I12" s="51" t="s">
        <v>12</v>
      </c>
      <c r="J12" s="1334" t="s">
        <v>13</v>
      </c>
      <c r="K12" s="1332" t="s">
        <v>14</v>
      </c>
      <c r="L12" s="1332" t="s">
        <v>15</v>
      </c>
      <c r="M12" s="1332" t="s">
        <v>16</v>
      </c>
      <c r="N12" s="1332" t="s">
        <v>17</v>
      </c>
      <c r="O12" s="1332" t="s">
        <v>18</v>
      </c>
      <c r="P12" s="1332" t="s">
        <v>19</v>
      </c>
      <c r="Q12" s="1333" t="s">
        <v>20</v>
      </c>
    </row>
    <row r="13" spans="2:17" ht="15.75" thickBot="1" x14ac:dyDescent="0.3">
      <c r="B13" s="1336"/>
      <c r="C13" s="1332"/>
      <c r="D13" s="1332"/>
      <c r="E13" s="1332"/>
      <c r="F13" s="1332"/>
      <c r="G13" s="1335"/>
      <c r="H13" s="1332"/>
      <c r="I13" s="52" t="s">
        <v>21</v>
      </c>
      <c r="J13" s="1334"/>
      <c r="K13" s="1332"/>
      <c r="L13" s="1332"/>
      <c r="M13" s="1332"/>
      <c r="N13" s="1332"/>
      <c r="O13" s="1332"/>
      <c r="P13" s="1332"/>
      <c r="Q13" s="1333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363" t="s">
        <v>24</v>
      </c>
      <c r="F18" s="1363"/>
      <c r="G18" s="1363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363" t="s">
        <v>36</v>
      </c>
      <c r="F19" s="1363" t="s">
        <v>37</v>
      </c>
      <c r="G19" s="1363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363" t="s">
        <v>105</v>
      </c>
      <c r="F20" s="1363" t="s">
        <v>41</v>
      </c>
      <c r="G20" s="1363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363" t="s">
        <v>449</v>
      </c>
      <c r="F21" s="1363" t="s">
        <v>45</v>
      </c>
      <c r="G21" s="1363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363" t="s">
        <v>49</v>
      </c>
      <c r="F22" s="1363" t="s">
        <v>50</v>
      </c>
      <c r="G22" s="1363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363" t="s">
        <v>53</v>
      </c>
      <c r="F23" s="1363" t="s">
        <v>54</v>
      </c>
      <c r="G23" s="1363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363" t="s">
        <v>427</v>
      </c>
      <c r="F24" s="1363" t="s">
        <v>57</v>
      </c>
      <c r="G24" s="1363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363" t="s">
        <v>53</v>
      </c>
      <c r="F25" s="1363" t="s">
        <v>60</v>
      </c>
      <c r="G25" s="1363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363" t="s">
        <v>514</v>
      </c>
      <c r="F26" s="1363" t="s">
        <v>64</v>
      </c>
      <c r="G26" s="1363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363" t="s">
        <v>643</v>
      </c>
      <c r="F27" s="1363" t="s">
        <v>68</v>
      </c>
      <c r="G27" s="1363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363" t="s">
        <v>71</v>
      </c>
      <c r="F28" s="1363" t="s">
        <v>72</v>
      </c>
      <c r="G28" s="1363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363" t="s">
        <v>515</v>
      </c>
      <c r="F29" s="1363" t="s">
        <v>79</v>
      </c>
      <c r="G29" s="1363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363" t="s">
        <v>78</v>
      </c>
      <c r="F30" s="1363" t="s">
        <v>79</v>
      </c>
      <c r="G30" s="1363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363" t="s">
        <v>82</v>
      </c>
      <c r="F31" s="1363" t="s">
        <v>83</v>
      </c>
      <c r="G31" s="1363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363" t="s">
        <v>85</v>
      </c>
      <c r="F32" s="1363" t="s">
        <v>86</v>
      </c>
      <c r="G32" s="1363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363" t="s">
        <v>89</v>
      </c>
      <c r="F33" s="1363" t="s">
        <v>90</v>
      </c>
      <c r="G33" s="1363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363" t="s">
        <v>92</v>
      </c>
      <c r="F34" s="1363" t="s">
        <v>93</v>
      </c>
      <c r="G34" s="1363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363" t="s">
        <v>71</v>
      </c>
      <c r="F36" s="1363" t="s">
        <v>95</v>
      </c>
      <c r="G36" s="1363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363" t="s">
        <v>92</v>
      </c>
      <c r="F37" s="1363" t="s">
        <v>100</v>
      </c>
      <c r="G37" s="1363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363" t="s">
        <v>102</v>
      </c>
      <c r="F38" s="1363" t="s">
        <v>103</v>
      </c>
      <c r="G38" s="1363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363" t="s">
        <v>105</v>
      </c>
      <c r="F39" s="1363" t="s">
        <v>106</v>
      </c>
      <c r="G39" s="1363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363" t="s">
        <v>105</v>
      </c>
      <c r="F40" s="1363" t="s">
        <v>108</v>
      </c>
      <c r="G40" s="1363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363" t="s">
        <v>515</v>
      </c>
      <c r="F41" s="1363" t="s">
        <v>115</v>
      </c>
      <c r="G41" s="1363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363" t="s">
        <v>489</v>
      </c>
      <c r="F42" s="1363" t="s">
        <v>118</v>
      </c>
      <c r="G42" s="1363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363" t="s">
        <v>120</v>
      </c>
      <c r="F43" s="1363" t="s">
        <v>121</v>
      </c>
      <c r="G43" s="1363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363" t="s">
        <v>49</v>
      </c>
      <c r="F44" s="1363" t="s">
        <v>123</v>
      </c>
      <c r="G44" s="1363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363" t="s">
        <v>125</v>
      </c>
      <c r="F45" s="1363" t="s">
        <v>126</v>
      </c>
      <c r="G45" s="1363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363" t="s">
        <v>105</v>
      </c>
      <c r="F46" s="1363" t="s">
        <v>128</v>
      </c>
      <c r="G46" s="1363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363" t="s">
        <v>102</v>
      </c>
      <c r="F47" s="1363" t="s">
        <v>130</v>
      </c>
      <c r="G47" s="1363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363" t="s">
        <v>132</v>
      </c>
      <c r="F48" s="1363" t="s">
        <v>133</v>
      </c>
      <c r="G48" s="1363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363" t="s">
        <v>489</v>
      </c>
      <c r="F49" s="1363" t="s">
        <v>118</v>
      </c>
      <c r="G49" s="1363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363" t="s">
        <v>85</v>
      </c>
      <c r="F50" s="1363" t="s">
        <v>137</v>
      </c>
      <c r="G50" s="1363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363" t="s">
        <v>516</v>
      </c>
      <c r="F51" s="1363" t="s">
        <v>140</v>
      </c>
      <c r="G51" s="1363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363" t="s">
        <v>658</v>
      </c>
      <c r="F52" s="1363" t="s">
        <v>149</v>
      </c>
      <c r="G52" s="1363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363" t="s">
        <v>151</v>
      </c>
      <c r="F53" s="1363" t="s">
        <v>152</v>
      </c>
      <c r="G53" s="1363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363" t="s">
        <v>157</v>
      </c>
      <c r="F54" s="1363" t="s">
        <v>158</v>
      </c>
      <c r="G54" s="1363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363" t="s">
        <v>160</v>
      </c>
      <c r="F55" s="1363" t="s">
        <v>161</v>
      </c>
      <c r="G55" s="1363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363" t="s">
        <v>163</v>
      </c>
      <c r="F57" s="1363" t="s">
        <v>164</v>
      </c>
      <c r="G57" s="1363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363" t="s">
        <v>695</v>
      </c>
      <c r="F60" s="1363" t="s">
        <v>170</v>
      </c>
      <c r="G60" s="1363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363" t="s">
        <v>40</v>
      </c>
      <c r="F64" s="1363" t="s">
        <v>172</v>
      </c>
      <c r="G64" s="1363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363" t="s">
        <v>518</v>
      </c>
      <c r="F68" s="1363"/>
      <c r="G68" s="1363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363" t="s">
        <v>178</v>
      </c>
      <c r="F73" s="1363" t="s">
        <v>179</v>
      </c>
      <c r="G73" s="1363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363" t="s">
        <v>92</v>
      </c>
      <c r="F74" s="1363" t="s">
        <v>193</v>
      </c>
      <c r="G74" s="1363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363" t="s">
        <v>44</v>
      </c>
      <c r="F89" s="1363" t="s">
        <v>45</v>
      </c>
      <c r="G89" s="1363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364" t="s">
        <v>288</v>
      </c>
      <c r="D110" s="1364"/>
      <c r="E110" s="1364"/>
      <c r="F110" s="1364"/>
      <c r="G110" s="1364"/>
      <c r="H110" s="1364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315" t="s">
        <v>195</v>
      </c>
      <c r="D116" s="1315"/>
      <c r="E116" s="1315" t="s">
        <v>616</v>
      </c>
      <c r="F116" s="1315"/>
      <c r="G116" s="1315"/>
      <c r="H116" s="1315"/>
      <c r="I116" s="1315"/>
      <c r="J116" s="25"/>
      <c r="K116" s="25"/>
      <c r="L116" s="1315" t="s">
        <v>196</v>
      </c>
      <c r="M116" s="1315"/>
      <c r="N116" s="1315"/>
      <c r="O116" s="1315"/>
      <c r="P116" s="131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314" t="s">
        <v>678</v>
      </c>
      <c r="D118" s="1314"/>
      <c r="E118" s="1314" t="s">
        <v>677</v>
      </c>
      <c r="F118" s="1314"/>
      <c r="G118" s="1314"/>
      <c r="H118" s="1314"/>
      <c r="I118" s="1314"/>
      <c r="J118" s="25"/>
      <c r="K118" s="25"/>
      <c r="L118" s="1314" t="s">
        <v>678</v>
      </c>
      <c r="M118" s="1314"/>
      <c r="N118" s="1314"/>
      <c r="O118" s="1314"/>
      <c r="P118" s="1314"/>
    </row>
    <row r="119" spans="3:16" x14ac:dyDescent="0.25">
      <c r="C119" s="1315" t="s">
        <v>709</v>
      </c>
      <c r="D119" s="1315"/>
      <c r="E119" s="1346" t="s">
        <v>688</v>
      </c>
      <c r="F119" s="1346"/>
      <c r="G119" s="1346"/>
      <c r="H119" s="1346"/>
      <c r="I119" s="1346"/>
      <c r="J119" s="125"/>
      <c r="K119" s="125"/>
      <c r="L119" s="1315" t="s">
        <v>523</v>
      </c>
      <c r="M119" s="1315"/>
      <c r="N119" s="1315"/>
      <c r="O119" s="1315"/>
      <c r="P119" s="1315"/>
    </row>
    <row r="120" spans="3:16" x14ac:dyDescent="0.25">
      <c r="C120" s="1314" t="s">
        <v>707</v>
      </c>
      <c r="D120" s="1314"/>
      <c r="E120" s="1314" t="s">
        <v>618</v>
      </c>
      <c r="F120" s="1314"/>
      <c r="G120" s="1314"/>
      <c r="H120" s="1314"/>
      <c r="I120" s="1314"/>
      <c r="J120" s="25"/>
      <c r="K120" s="25"/>
      <c r="L120" s="1314" t="s">
        <v>493</v>
      </c>
      <c r="M120" s="1314"/>
      <c r="N120" s="1314"/>
      <c r="O120" s="1314"/>
      <c r="P120" s="1314"/>
    </row>
    <row r="123" spans="3:16" x14ac:dyDescent="0.25">
      <c r="C123" s="1315"/>
      <c r="D123" s="1315"/>
      <c r="E123" s="1315"/>
      <c r="F123" s="1315"/>
      <c r="G123" s="1315"/>
      <c r="H123" s="1315"/>
      <c r="I123" s="1315"/>
      <c r="J123" s="1315"/>
      <c r="K123" s="1315"/>
      <c r="L123" s="1315"/>
      <c r="M123" s="1315"/>
      <c r="N123" s="1315"/>
      <c r="O123" s="1315"/>
      <c r="P123" s="1315"/>
    </row>
    <row r="126" spans="3:16" x14ac:dyDescent="0.25">
      <c r="C126" s="1314"/>
      <c r="D126" s="1314"/>
      <c r="E126" s="1314"/>
      <c r="F126" s="1314"/>
      <c r="G126" s="1314"/>
      <c r="H126" s="1314"/>
      <c r="I126" s="1314"/>
      <c r="J126" s="1314"/>
      <c r="K126" s="1314"/>
      <c r="L126" s="1314"/>
      <c r="M126" s="1314"/>
      <c r="N126" s="1314"/>
      <c r="O126" s="1314"/>
      <c r="P126" s="1314"/>
    </row>
    <row r="127" spans="3:16" x14ac:dyDescent="0.25">
      <c r="C127" s="1315"/>
      <c r="D127" s="1315"/>
      <c r="E127" s="1315"/>
      <c r="F127" s="1315"/>
      <c r="G127" s="1315"/>
      <c r="H127" s="1315"/>
      <c r="I127" s="1315"/>
      <c r="J127" s="1315"/>
      <c r="K127" s="1315"/>
      <c r="L127" s="1315"/>
      <c r="M127" s="1315"/>
      <c r="N127" s="1315"/>
      <c r="O127" s="1315"/>
      <c r="P127" s="1315"/>
    </row>
    <row r="128" spans="3:16" x14ac:dyDescent="0.25">
      <c r="C128" s="1314"/>
      <c r="D128" s="1314"/>
      <c r="E128" s="1314"/>
      <c r="F128" s="1314"/>
      <c r="G128" s="1314"/>
      <c r="H128" s="1314"/>
      <c r="I128" s="1314"/>
      <c r="J128" s="1314"/>
      <c r="K128" s="1314"/>
      <c r="L128" s="1314"/>
      <c r="M128" s="1314"/>
      <c r="N128" s="1314"/>
      <c r="O128" s="1314"/>
      <c r="P128" s="1314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700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406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366" t="s">
        <v>6</v>
      </c>
      <c r="C14" s="1366" t="s">
        <v>7</v>
      </c>
      <c r="D14" s="1366" t="s">
        <v>8</v>
      </c>
      <c r="E14" s="1366" t="s">
        <v>10</v>
      </c>
      <c r="F14" s="1366" t="s">
        <v>11</v>
      </c>
      <c r="G14" s="1366" t="s">
        <v>208</v>
      </c>
      <c r="H14" s="1366" t="s">
        <v>209</v>
      </c>
      <c r="I14" s="165" t="s">
        <v>12</v>
      </c>
      <c r="J14" s="1366" t="s">
        <v>13</v>
      </c>
      <c r="K14" s="1366" t="s">
        <v>14</v>
      </c>
      <c r="L14" s="1366" t="s">
        <v>15</v>
      </c>
      <c r="M14" s="1366" t="s">
        <v>16</v>
      </c>
      <c r="N14" s="1366" t="s">
        <v>17</v>
      </c>
      <c r="O14" s="1366" t="s">
        <v>18</v>
      </c>
      <c r="P14" s="1366" t="s">
        <v>19</v>
      </c>
      <c r="Q14" s="1366" t="s">
        <v>20</v>
      </c>
    </row>
    <row r="15" spans="2:17" s="153" customFormat="1" x14ac:dyDescent="0.25">
      <c r="B15" s="1366"/>
      <c r="C15" s="1366"/>
      <c r="D15" s="1366"/>
      <c r="E15" s="1366"/>
      <c r="F15" s="1366"/>
      <c r="G15" s="1366"/>
      <c r="H15" s="1366"/>
      <c r="I15" s="165" t="s">
        <v>21</v>
      </c>
      <c r="J15" s="1366"/>
      <c r="K15" s="1366"/>
      <c r="L15" s="1366"/>
      <c r="M15" s="1366"/>
      <c r="N15" s="1366"/>
      <c r="O15" s="1366"/>
      <c r="P15" s="1366"/>
      <c r="Q15" s="1366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367" t="s">
        <v>194</v>
      </c>
      <c r="D34" s="1368"/>
      <c r="E34" s="1368"/>
      <c r="F34" s="1368"/>
      <c r="G34" s="1368"/>
      <c r="H34" s="1368"/>
      <c r="I34" s="1365" t="s">
        <v>704</v>
      </c>
      <c r="J34" s="1369">
        <f>SUM(J17:J33)</f>
        <v>0</v>
      </c>
      <c r="K34" s="1365" t="s">
        <v>704</v>
      </c>
      <c r="L34" s="1365">
        <v>32574.5</v>
      </c>
      <c r="M34" s="1365">
        <v>41809.870000000003</v>
      </c>
      <c r="N34" s="1365">
        <v>34504</v>
      </c>
      <c r="O34" s="1365">
        <v>1670</v>
      </c>
      <c r="P34" s="1365">
        <v>148565.22</v>
      </c>
      <c r="Q34" s="1365">
        <v>986434.78</v>
      </c>
    </row>
    <row r="35" spans="2:17" s="153" customFormat="1" x14ac:dyDescent="0.25">
      <c r="C35" s="1367"/>
      <c r="D35" s="1368"/>
      <c r="E35" s="1368"/>
      <c r="F35" s="1368"/>
      <c r="G35" s="1368"/>
      <c r="H35" s="1368"/>
      <c r="I35" s="1365"/>
      <c r="J35" s="1369"/>
      <c r="K35" s="1365"/>
      <c r="L35" s="1365"/>
      <c r="M35" s="1365"/>
      <c r="N35" s="1365"/>
      <c r="O35" s="1365"/>
      <c r="P35" s="1365"/>
      <c r="Q35" s="1365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315" t="s">
        <v>195</v>
      </c>
      <c r="D41" s="1315"/>
      <c r="E41" s="1315" t="s">
        <v>708</v>
      </c>
      <c r="F41" s="1315"/>
      <c r="G41" s="1315"/>
      <c r="H41" s="1315"/>
      <c r="I41" s="1315"/>
      <c r="L41" s="1315" t="s">
        <v>196</v>
      </c>
      <c r="M41" s="1315"/>
      <c r="N41" s="1315"/>
      <c r="O41" s="1315"/>
      <c r="P41" s="1315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314" t="s">
        <v>679</v>
      </c>
      <c r="D43" s="1314"/>
      <c r="E43" s="1314" t="s">
        <v>682</v>
      </c>
      <c r="F43" s="1314"/>
      <c r="G43" s="1314"/>
      <c r="H43" s="1314"/>
      <c r="I43" s="1314"/>
      <c r="L43" s="1314" t="s">
        <v>683</v>
      </c>
      <c r="M43" s="1314"/>
      <c r="N43" s="1314"/>
      <c r="O43" s="1314"/>
      <c r="P43" s="1314"/>
    </row>
    <row r="44" spans="2:17" x14ac:dyDescent="0.25">
      <c r="C44" s="1315" t="s">
        <v>709</v>
      </c>
      <c r="D44" s="1315"/>
      <c r="E44" s="1346" t="s">
        <v>686</v>
      </c>
      <c r="F44" s="1346"/>
      <c r="G44" s="1346"/>
      <c r="H44" s="1346"/>
      <c r="I44" s="1346"/>
      <c r="L44" s="1315" t="s">
        <v>523</v>
      </c>
      <c r="M44" s="1315"/>
      <c r="N44" s="1315"/>
      <c r="O44" s="1315"/>
      <c r="P44" s="1315"/>
    </row>
    <row r="45" spans="2:17" x14ac:dyDescent="0.25">
      <c r="C45" s="1314" t="s">
        <v>707</v>
      </c>
      <c r="D45" s="1314"/>
      <c r="E45" s="1314" t="s">
        <v>681</v>
      </c>
      <c r="F45" s="1314"/>
      <c r="G45" s="1314"/>
      <c r="H45" s="1314"/>
      <c r="I45" s="1314"/>
      <c r="L45" s="1314" t="s">
        <v>493</v>
      </c>
      <c r="M45" s="1314"/>
      <c r="N45" s="1314"/>
      <c r="O45" s="1314"/>
      <c r="P45" s="1314"/>
    </row>
    <row r="48" spans="2:17" x14ac:dyDescent="0.25">
      <c r="C48" s="1315"/>
      <c r="D48" s="1315"/>
      <c r="E48" s="1315"/>
      <c r="F48" s="1315"/>
      <c r="G48" s="1315"/>
      <c r="H48" s="1315"/>
      <c r="I48" s="1315"/>
      <c r="J48" s="1315"/>
      <c r="K48" s="1315"/>
      <c r="L48" s="1315"/>
      <c r="M48" s="1315"/>
      <c r="N48" s="1315"/>
      <c r="O48" s="1315"/>
      <c r="P48" s="1315"/>
    </row>
    <row r="51" spans="3:16" x14ac:dyDescent="0.25">
      <c r="C51" s="1314"/>
      <c r="D51" s="1314"/>
      <c r="E51" s="1314"/>
      <c r="F51" s="1314"/>
      <c r="G51" s="1314"/>
      <c r="H51" s="1314"/>
      <c r="I51" s="1314"/>
      <c r="J51" s="1314"/>
      <c r="K51" s="1314"/>
      <c r="L51" s="1314"/>
      <c r="M51" s="1314"/>
      <c r="N51" s="1314"/>
      <c r="O51" s="1314"/>
      <c r="P51" s="1314"/>
    </row>
    <row r="52" spans="3:16" x14ac:dyDescent="0.25">
      <c r="C52" s="1315"/>
      <c r="D52" s="1315"/>
      <c r="E52" s="1315"/>
      <c r="F52" s="1315"/>
      <c r="G52" s="1315"/>
      <c r="H52" s="1315"/>
      <c r="I52" s="1315"/>
      <c r="J52" s="1315"/>
      <c r="K52" s="1315"/>
      <c r="L52" s="1315"/>
      <c r="M52" s="1315"/>
      <c r="N52" s="1315"/>
      <c r="O52" s="1315"/>
      <c r="P52" s="1315"/>
    </row>
    <row r="53" spans="3:16" x14ac:dyDescent="0.25">
      <c r="C53" s="1314"/>
      <c r="D53" s="1314"/>
      <c r="E53" s="1314"/>
      <c r="F53" s="1314"/>
      <c r="G53" s="1314"/>
      <c r="H53" s="1314"/>
      <c r="I53" s="1314"/>
      <c r="J53" s="1314"/>
      <c r="K53" s="1314"/>
      <c r="L53" s="1314"/>
      <c r="M53" s="1314"/>
      <c r="N53" s="1314"/>
      <c r="O53" s="1314"/>
      <c r="P53" s="1314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46" t="s">
        <v>3</v>
      </c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</row>
    <row r="11" spans="1:14" x14ac:dyDescent="0.25">
      <c r="B11" s="1346" t="s">
        <v>705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7" t="s">
        <v>5</v>
      </c>
      <c r="C12" s="1347"/>
      <c r="D12" s="1347"/>
      <c r="E12" s="1347"/>
      <c r="F12" s="1347"/>
      <c r="G12" s="1347"/>
      <c r="H12" s="1347"/>
      <c r="I12" s="1347"/>
      <c r="J12" s="1347"/>
      <c r="K12" s="1347"/>
      <c r="L12" s="1347"/>
      <c r="M12" s="1347"/>
      <c r="N12" s="134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57" t="s">
        <v>6</v>
      </c>
      <c r="B14" s="1357" t="s">
        <v>7</v>
      </c>
      <c r="C14" s="1357" t="s">
        <v>8</v>
      </c>
      <c r="D14" s="1357" t="s">
        <v>10</v>
      </c>
      <c r="E14" s="1357" t="s">
        <v>11</v>
      </c>
      <c r="F14" s="132" t="s">
        <v>12</v>
      </c>
      <c r="G14" s="1357" t="s">
        <v>13</v>
      </c>
      <c r="H14" s="1357" t="s">
        <v>14</v>
      </c>
      <c r="I14" s="1357" t="s">
        <v>15</v>
      </c>
      <c r="J14" s="1357" t="s">
        <v>16</v>
      </c>
      <c r="K14" s="1357" t="s">
        <v>17</v>
      </c>
      <c r="L14" s="1357" t="s">
        <v>18</v>
      </c>
      <c r="M14" s="1357" t="s">
        <v>19</v>
      </c>
      <c r="N14" s="1357" t="s">
        <v>20</v>
      </c>
    </row>
    <row r="15" spans="1:14" x14ac:dyDescent="0.25">
      <c r="A15" s="1357"/>
      <c r="B15" s="1357"/>
      <c r="C15" s="1357"/>
      <c r="D15" s="1357"/>
      <c r="E15" s="1357"/>
      <c r="F15" s="133" t="s">
        <v>21</v>
      </c>
      <c r="G15" s="1357"/>
      <c r="H15" s="1357"/>
      <c r="I15" s="1357"/>
      <c r="J15" s="1357"/>
      <c r="K15" s="1357"/>
      <c r="L15" s="1357"/>
      <c r="M15" s="1357"/>
      <c r="N15" s="135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359" t="s">
        <v>194</v>
      </c>
      <c r="C30" s="1359"/>
      <c r="D30" s="1359"/>
      <c r="E30" s="1359"/>
      <c r="F30" s="1360">
        <v>191000</v>
      </c>
      <c r="G30" s="1362">
        <v>0</v>
      </c>
      <c r="H30" s="1360">
        <v>191000</v>
      </c>
      <c r="I30" s="1362">
        <v>0</v>
      </c>
      <c r="J30" s="1361">
        <v>1594.5</v>
      </c>
      <c r="K30" s="1362">
        <v>0</v>
      </c>
      <c r="L30" s="1362">
        <v>0</v>
      </c>
      <c r="M30" s="1361">
        <v>1594.5</v>
      </c>
      <c r="N30" s="1360">
        <v>189405.5</v>
      </c>
    </row>
    <row r="31" spans="1:14" x14ac:dyDescent="0.25">
      <c r="A31" s="151"/>
      <c r="B31" s="1359"/>
      <c r="C31" s="1359"/>
      <c r="D31" s="1359"/>
      <c r="E31" s="1359"/>
      <c r="F31" s="1360"/>
      <c r="G31" s="1362"/>
      <c r="H31" s="1360"/>
      <c r="I31" s="1362"/>
      <c r="J31" s="1361"/>
      <c r="K31" s="1362"/>
      <c r="L31" s="1362"/>
      <c r="M31" s="1361"/>
      <c r="N31" s="1360"/>
    </row>
    <row r="35" spans="1:14" x14ac:dyDescent="0.25">
      <c r="A35" s="125" t="s">
        <v>257</v>
      </c>
      <c r="B35" s="1315" t="s">
        <v>195</v>
      </c>
      <c r="C35" s="1315"/>
      <c r="D35" s="24"/>
      <c r="E35" s="1315" t="s">
        <v>680</v>
      </c>
      <c r="F35" s="1315"/>
      <c r="G35" s="1315"/>
      <c r="J35" s="1315" t="s">
        <v>196</v>
      </c>
      <c r="K35" s="1315"/>
      <c r="L35" s="1315"/>
      <c r="M35" s="1315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314" t="s">
        <v>197</v>
      </c>
      <c r="C38" s="1314"/>
      <c r="D38" s="25"/>
      <c r="E38" s="1314" t="s">
        <v>684</v>
      </c>
      <c r="F38" s="1314"/>
      <c r="G38" s="1314"/>
      <c r="J38" s="1314" t="s">
        <v>683</v>
      </c>
      <c r="K38" s="1314"/>
      <c r="L38" s="1314"/>
      <c r="M38" s="1314"/>
      <c r="N38" s="25"/>
    </row>
    <row r="39" spans="1:14" x14ac:dyDescent="0.25">
      <c r="A39" s="96"/>
      <c r="B39" s="1315" t="s">
        <v>709</v>
      </c>
      <c r="C39" s="1315"/>
      <c r="D39" s="24"/>
      <c r="E39" s="1346" t="s">
        <v>687</v>
      </c>
      <c r="F39" s="1346"/>
      <c r="G39" s="1346"/>
      <c r="J39" s="1315" t="s">
        <v>537</v>
      </c>
      <c r="K39" s="1315"/>
      <c r="L39" s="1315"/>
      <c r="M39" s="1315"/>
      <c r="N39" s="24"/>
    </row>
    <row r="40" spans="1:14" x14ac:dyDescent="0.25">
      <c r="A40" s="99"/>
      <c r="B40" s="1314" t="s">
        <v>707</v>
      </c>
      <c r="C40" s="1314"/>
      <c r="D40" s="25"/>
      <c r="E40" s="1314" t="s">
        <v>685</v>
      </c>
      <c r="F40" s="1314"/>
      <c r="G40" s="1314"/>
      <c r="J40" s="1314" t="s">
        <v>493</v>
      </c>
      <c r="K40" s="1314"/>
      <c r="L40" s="1314"/>
      <c r="M40" s="1314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314"/>
      <c r="B44" s="1314"/>
      <c r="C44" s="1314"/>
      <c r="D44" s="1314"/>
      <c r="E44" s="1314"/>
      <c r="F44" s="1314"/>
      <c r="G44" s="1314"/>
      <c r="H44" s="1314"/>
      <c r="I44" s="1314"/>
      <c r="J44" s="1314"/>
      <c r="K44" s="1314"/>
      <c r="L44" s="1314"/>
      <c r="M44" s="1314"/>
      <c r="N44" s="1314"/>
    </row>
    <row r="45" spans="1:14" x14ac:dyDescent="0.25">
      <c r="A45" s="1315"/>
      <c r="B45" s="1315"/>
      <c r="C45" s="1315"/>
      <c r="D45" s="1315"/>
      <c r="E45" s="1315"/>
      <c r="F45" s="1315"/>
      <c r="G45" s="1315"/>
      <c r="H45" s="1315"/>
      <c r="I45" s="1315"/>
      <c r="J45" s="1315"/>
      <c r="K45" s="1315"/>
      <c r="L45" s="1315"/>
      <c r="M45" s="1315"/>
      <c r="N45" s="1315"/>
    </row>
    <row r="46" spans="1:14" x14ac:dyDescent="0.25">
      <c r="A46" s="1314"/>
      <c r="B46" s="1314"/>
      <c r="C46" s="1314"/>
      <c r="D46" s="1314"/>
      <c r="E46" s="1314"/>
      <c r="F46" s="1314"/>
      <c r="G46" s="1314"/>
      <c r="H46" s="1314"/>
      <c r="I46" s="1314"/>
      <c r="J46" s="1314"/>
      <c r="K46" s="1314"/>
      <c r="L46" s="1314"/>
      <c r="M46" s="1314"/>
      <c r="N46" s="1314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</row>
    <row r="7" spans="2:15" x14ac:dyDescent="0.25"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</row>
    <row r="8" spans="2:15" x14ac:dyDescent="0.25">
      <c r="C8" s="1315" t="s">
        <v>3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</row>
    <row r="9" spans="2:15" x14ac:dyDescent="0.25">
      <c r="C9" s="1315" t="s">
        <v>710</v>
      </c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</row>
    <row r="10" spans="2:15" x14ac:dyDescent="0.25">
      <c r="C10" s="1328" t="s">
        <v>404</v>
      </c>
      <c r="D10" s="1328"/>
      <c r="E10" s="1328"/>
      <c r="F10" s="1328"/>
      <c r="G10" s="1328"/>
      <c r="H10" s="1328"/>
      <c r="I10" s="1328"/>
      <c r="J10" s="1328"/>
      <c r="K10" s="1328"/>
      <c r="L10" s="1328"/>
      <c r="M10" s="1328"/>
      <c r="N10" s="1328"/>
      <c r="O10" s="1328"/>
    </row>
    <row r="11" spans="2:15" ht="15.75" thickBot="1" x14ac:dyDescent="0.3">
      <c r="D11" t="s">
        <v>641</v>
      </c>
    </row>
    <row r="12" spans="2:15" ht="15.75" thickBot="1" x14ac:dyDescent="0.3">
      <c r="B12" s="1336" t="s">
        <v>6</v>
      </c>
      <c r="C12" s="1332" t="s">
        <v>7</v>
      </c>
      <c r="D12" s="1332" t="s">
        <v>8</v>
      </c>
      <c r="E12" s="1332" t="s">
        <v>9</v>
      </c>
      <c r="F12" s="1332" t="s">
        <v>11</v>
      </c>
      <c r="G12" s="51" t="s">
        <v>12</v>
      </c>
      <c r="H12" s="1334" t="s">
        <v>13</v>
      </c>
      <c r="I12" s="1332" t="s">
        <v>14</v>
      </c>
      <c r="J12" s="1332" t="s">
        <v>15</v>
      </c>
      <c r="K12" s="1332" t="s">
        <v>16</v>
      </c>
      <c r="L12" s="1332" t="s">
        <v>17</v>
      </c>
      <c r="M12" s="1332" t="s">
        <v>18</v>
      </c>
      <c r="N12" s="1335" t="s">
        <v>19</v>
      </c>
      <c r="O12" s="1373" t="s">
        <v>20</v>
      </c>
    </row>
    <row r="13" spans="2:15" ht="15.75" thickBot="1" x14ac:dyDescent="0.3">
      <c r="B13" s="1336"/>
      <c r="C13" s="1332"/>
      <c r="D13" s="1332"/>
      <c r="E13" s="1332"/>
      <c r="F13" s="1332"/>
      <c r="G13" s="52" t="s">
        <v>21</v>
      </c>
      <c r="H13" s="1334"/>
      <c r="I13" s="1332"/>
      <c r="J13" s="1332"/>
      <c r="K13" s="1332"/>
      <c r="L13" s="1332"/>
      <c r="M13" s="1332"/>
      <c r="N13" s="1335"/>
      <c r="O13" s="137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370" t="s">
        <v>288</v>
      </c>
      <c r="D101" s="1371"/>
      <c r="E101" s="1371"/>
      <c r="F101" s="1372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315" t="s">
        <v>195</v>
      </c>
      <c r="C105" s="1315"/>
      <c r="E105" s="1315" t="s">
        <v>616</v>
      </c>
      <c r="F105" s="1315"/>
      <c r="G105" s="5"/>
      <c r="H105" s="25"/>
      <c r="I105" s="25"/>
      <c r="J105" s="1315" t="s">
        <v>196</v>
      </c>
      <c r="K105" s="1315"/>
      <c r="L105" s="1315"/>
      <c r="M105" s="1315"/>
      <c r="N105" s="1315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314" t="s">
        <v>678</v>
      </c>
      <c r="C107" s="1314"/>
      <c r="E107" s="1314" t="s">
        <v>677</v>
      </c>
      <c r="F107" s="1314"/>
      <c r="H107" s="25"/>
      <c r="I107" s="25"/>
      <c r="J107" s="1314" t="s">
        <v>678</v>
      </c>
      <c r="K107" s="1314"/>
      <c r="L107" s="1314"/>
      <c r="M107" s="1314"/>
      <c r="N107" s="1314"/>
    </row>
    <row r="108" spans="2:15" x14ac:dyDescent="0.25">
      <c r="B108" s="1315" t="s">
        <v>709</v>
      </c>
      <c r="C108" s="1315"/>
      <c r="E108" s="1315" t="s">
        <v>688</v>
      </c>
      <c r="F108" s="1315"/>
      <c r="G108" s="126"/>
      <c r="H108" s="125"/>
      <c r="I108" s="125"/>
      <c r="J108" s="1315" t="s">
        <v>523</v>
      </c>
      <c r="K108" s="1315"/>
      <c r="L108" s="1315"/>
      <c r="M108" s="1315"/>
      <c r="N108" s="1315"/>
    </row>
    <row r="109" spans="2:15" x14ac:dyDescent="0.25">
      <c r="B109" s="1314" t="s">
        <v>707</v>
      </c>
      <c r="C109" s="1314"/>
      <c r="E109" s="1314" t="s">
        <v>618</v>
      </c>
      <c r="F109" s="1314"/>
      <c r="H109" s="25"/>
      <c r="I109" s="25"/>
      <c r="J109" s="1314" t="s">
        <v>493</v>
      </c>
      <c r="K109" s="1314"/>
      <c r="L109" s="1314"/>
      <c r="M109" s="1314"/>
      <c r="N109" s="1314"/>
    </row>
    <row r="112" spans="2:15" x14ac:dyDescent="0.25">
      <c r="C112" s="1315"/>
      <c r="D112" s="1315"/>
      <c r="E112" s="1315"/>
      <c r="F112" s="1315"/>
      <c r="G112" s="1315"/>
      <c r="H112" s="1315"/>
      <c r="I112" s="1315"/>
      <c r="J112" s="1315"/>
      <c r="K112" s="1315"/>
      <c r="L112" s="1315"/>
      <c r="M112" s="1315"/>
      <c r="N112" s="1315"/>
    </row>
    <row r="115" spans="3:14" x14ac:dyDescent="0.25">
      <c r="C115" s="1314"/>
      <c r="D115" s="1314"/>
      <c r="E115" s="1314"/>
      <c r="F115" s="1314"/>
      <c r="G115" s="1314"/>
      <c r="H115" s="1314"/>
      <c r="I115" s="1314"/>
      <c r="J115" s="1314"/>
      <c r="K115" s="1314"/>
      <c r="L115" s="1314"/>
      <c r="M115" s="1314"/>
      <c r="N115" s="1314"/>
    </row>
    <row r="116" spans="3:14" x14ac:dyDescent="0.25">
      <c r="C116" s="1315"/>
      <c r="D116" s="1315"/>
      <c r="E116" s="1315"/>
      <c r="F116" s="1315"/>
      <c r="G116" s="1315"/>
      <c r="H116" s="1315"/>
      <c r="I116" s="1315"/>
      <c r="J116" s="1315"/>
      <c r="K116" s="1315"/>
      <c r="L116" s="1315"/>
      <c r="M116" s="1315"/>
      <c r="N116" s="1315"/>
    </row>
    <row r="117" spans="3:14" x14ac:dyDescent="0.25">
      <c r="C117" s="1314"/>
      <c r="D117" s="1314"/>
      <c r="E117" s="1314"/>
      <c r="F117" s="1314"/>
      <c r="G117" s="1314"/>
      <c r="H117" s="1314"/>
      <c r="I117" s="1314"/>
      <c r="J117" s="1314"/>
      <c r="K117" s="1314"/>
      <c r="L117" s="1314"/>
      <c r="M117" s="1314"/>
      <c r="N117" s="1314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46" t="s">
        <v>3</v>
      </c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</row>
    <row r="11" spans="1:14" x14ac:dyDescent="0.25">
      <c r="B11" s="1346" t="s">
        <v>714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7" t="s">
        <v>5</v>
      </c>
      <c r="C12" s="1347"/>
      <c r="D12" s="1347"/>
      <c r="E12" s="1347"/>
      <c r="F12" s="1347"/>
      <c r="G12" s="1347"/>
      <c r="H12" s="1347"/>
      <c r="I12" s="1347"/>
      <c r="J12" s="1347"/>
      <c r="K12" s="1347"/>
      <c r="L12" s="1347"/>
      <c r="M12" s="1347"/>
      <c r="N12" s="134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57" t="s">
        <v>6</v>
      </c>
      <c r="B14" s="1357" t="s">
        <v>7</v>
      </c>
      <c r="C14" s="1357" t="s">
        <v>8</v>
      </c>
      <c r="D14" s="1357" t="s">
        <v>10</v>
      </c>
      <c r="E14" s="1357" t="s">
        <v>11</v>
      </c>
      <c r="F14" s="132" t="s">
        <v>12</v>
      </c>
      <c r="G14" s="1357" t="s">
        <v>13</v>
      </c>
      <c r="H14" s="1357" t="s">
        <v>14</v>
      </c>
      <c r="I14" s="1357" t="s">
        <v>15</v>
      </c>
      <c r="J14" s="1357" t="s">
        <v>16</v>
      </c>
      <c r="K14" s="1357" t="s">
        <v>17</v>
      </c>
      <c r="L14" s="1357" t="s">
        <v>18</v>
      </c>
      <c r="M14" s="1357" t="s">
        <v>19</v>
      </c>
      <c r="N14" s="1357" t="s">
        <v>20</v>
      </c>
    </row>
    <row r="15" spans="1:14" x14ac:dyDescent="0.25">
      <c r="A15" s="1357"/>
      <c r="B15" s="1357"/>
      <c r="C15" s="1357"/>
      <c r="D15" s="1357"/>
      <c r="E15" s="1357"/>
      <c r="F15" s="133" t="s">
        <v>21</v>
      </c>
      <c r="G15" s="1357"/>
      <c r="H15" s="1357"/>
      <c r="I15" s="1357"/>
      <c r="J15" s="1357"/>
      <c r="K15" s="1357"/>
      <c r="L15" s="1357"/>
      <c r="M15" s="1357"/>
      <c r="N15" s="135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375" t="s">
        <v>194</v>
      </c>
      <c r="B29" s="1376"/>
      <c r="C29" s="1376"/>
      <c r="D29" s="1376"/>
      <c r="E29" s="137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315" t="s">
        <v>195</v>
      </c>
      <c r="C32" s="1315"/>
      <c r="D32" s="24"/>
      <c r="E32" s="1315" t="s">
        <v>680</v>
      </c>
      <c r="F32" s="1315"/>
      <c r="G32" s="1315"/>
      <c r="J32" s="1315" t="s">
        <v>196</v>
      </c>
      <c r="K32" s="1315"/>
      <c r="L32" s="1315"/>
      <c r="M32" s="1315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314" t="s">
        <v>197</v>
      </c>
      <c r="C35" s="1314"/>
      <c r="D35" s="25"/>
      <c r="E35" s="1314" t="s">
        <v>684</v>
      </c>
      <c r="F35" s="1314"/>
      <c r="G35" s="1314"/>
      <c r="J35" s="1314" t="s">
        <v>683</v>
      </c>
      <c r="K35" s="1314"/>
      <c r="L35" s="1314"/>
      <c r="M35" s="1314"/>
      <c r="N35" s="25"/>
    </row>
    <row r="36" spans="1:14" x14ac:dyDescent="0.25">
      <c r="A36" s="96"/>
      <c r="B36" s="1315" t="s">
        <v>709</v>
      </c>
      <c r="C36" s="1315"/>
      <c r="D36" s="24"/>
      <c r="E36" s="1315" t="s">
        <v>687</v>
      </c>
      <c r="F36" s="1315"/>
      <c r="G36" s="1315"/>
      <c r="J36" s="1315" t="s">
        <v>537</v>
      </c>
      <c r="K36" s="1315"/>
      <c r="L36" s="1315"/>
      <c r="M36" s="1315"/>
      <c r="N36" s="24"/>
    </row>
    <row r="37" spans="1:14" x14ac:dyDescent="0.25">
      <c r="A37" s="99"/>
      <c r="B37" s="1314" t="s">
        <v>707</v>
      </c>
      <c r="C37" s="1314"/>
      <c r="D37" s="25"/>
      <c r="E37" s="1314" t="s">
        <v>685</v>
      </c>
      <c r="F37" s="1314"/>
      <c r="G37" s="1314"/>
      <c r="J37" s="1314" t="s">
        <v>493</v>
      </c>
      <c r="K37" s="1314"/>
      <c r="L37" s="1314"/>
      <c r="M37" s="1314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314"/>
      <c r="B41" s="1314"/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</row>
    <row r="42" spans="1:14" x14ac:dyDescent="0.25">
      <c r="A42" s="1315"/>
      <c r="B42" s="1315"/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717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406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366" t="s">
        <v>6</v>
      </c>
      <c r="C14" s="1366" t="s">
        <v>7</v>
      </c>
      <c r="D14" s="1366" t="s">
        <v>8</v>
      </c>
      <c r="E14" s="1366" t="s">
        <v>10</v>
      </c>
      <c r="F14" s="1366" t="s">
        <v>11</v>
      </c>
      <c r="G14" s="1366" t="s">
        <v>208</v>
      </c>
      <c r="H14" s="1378" t="s">
        <v>209</v>
      </c>
      <c r="I14" s="165" t="s">
        <v>12</v>
      </c>
      <c r="J14" s="1366" t="s">
        <v>13</v>
      </c>
      <c r="K14" s="1366" t="s">
        <v>14</v>
      </c>
      <c r="L14" s="1366" t="s">
        <v>15</v>
      </c>
      <c r="M14" s="1366" t="s">
        <v>16</v>
      </c>
      <c r="N14" s="1366" t="s">
        <v>17</v>
      </c>
      <c r="O14" s="1366" t="s">
        <v>18</v>
      </c>
      <c r="P14" s="1366" t="s">
        <v>19</v>
      </c>
      <c r="Q14" s="1366" t="s">
        <v>20</v>
      </c>
    </row>
    <row r="15" spans="2:17" x14ac:dyDescent="0.25">
      <c r="B15" s="1366"/>
      <c r="C15" s="1366"/>
      <c r="D15" s="1366"/>
      <c r="E15" s="1366"/>
      <c r="F15" s="1366"/>
      <c r="G15" s="1366"/>
      <c r="H15" s="1378"/>
      <c r="I15" s="165" t="s">
        <v>21</v>
      </c>
      <c r="J15" s="1366"/>
      <c r="K15" s="1366"/>
      <c r="L15" s="1366"/>
      <c r="M15" s="1366"/>
      <c r="N15" s="1366"/>
      <c r="O15" s="1366"/>
      <c r="P15" s="1366"/>
      <c r="Q15" s="1366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367" t="s">
        <v>719</v>
      </c>
      <c r="D34" s="1368"/>
      <c r="E34" s="1368"/>
      <c r="F34" s="1368"/>
      <c r="G34" s="1368"/>
      <c r="H34" s="1368"/>
      <c r="I34" s="1379" t="s">
        <v>704</v>
      </c>
      <c r="J34" s="1369">
        <f>SUM(J16:J33)</f>
        <v>0</v>
      </c>
      <c r="K34" s="1365" t="s">
        <v>704</v>
      </c>
      <c r="L34" s="1365">
        <v>32574.5</v>
      </c>
      <c r="M34" s="1365">
        <v>79816.72</v>
      </c>
      <c r="N34" s="1365">
        <v>34504</v>
      </c>
      <c r="O34" s="1365">
        <v>1670</v>
      </c>
      <c r="P34" s="1365">
        <v>148565.22</v>
      </c>
      <c r="Q34" s="1365">
        <v>986434.78</v>
      </c>
    </row>
    <row r="35" spans="2:17" x14ac:dyDescent="0.25">
      <c r="B35" s="153"/>
      <c r="C35" s="1367"/>
      <c r="D35" s="1368"/>
      <c r="E35" s="1368"/>
      <c r="F35" s="1368"/>
      <c r="G35" s="1368"/>
      <c r="H35" s="1368"/>
      <c r="I35" s="1379"/>
      <c r="J35" s="1369"/>
      <c r="K35" s="1365"/>
      <c r="L35" s="1365"/>
      <c r="M35" s="1365"/>
      <c r="N35" s="1365"/>
      <c r="O35" s="1365"/>
      <c r="P35" s="1365"/>
      <c r="Q35" s="1365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315" t="s">
        <v>708</v>
      </c>
      <c r="F41" s="1315"/>
      <c r="G41" s="5"/>
      <c r="H41" s="199"/>
      <c r="I41" s="5"/>
      <c r="L41" s="1315" t="s">
        <v>196</v>
      </c>
      <c r="M41" s="1315"/>
      <c r="N41" s="1315"/>
      <c r="O41" s="1315"/>
      <c r="P41" s="1315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314" t="s">
        <v>718</v>
      </c>
      <c r="F43" s="1314"/>
      <c r="L43" s="1314" t="s">
        <v>683</v>
      </c>
      <c r="M43" s="1314"/>
      <c r="N43" s="1314"/>
      <c r="O43" s="1314"/>
      <c r="P43" s="1314"/>
    </row>
    <row r="44" spans="2:17" x14ac:dyDescent="0.25">
      <c r="C44" s="24" t="s">
        <v>709</v>
      </c>
      <c r="D44" s="5"/>
      <c r="E44" s="1315" t="s">
        <v>686</v>
      </c>
      <c r="F44" s="1315"/>
      <c r="G44" s="126"/>
      <c r="H44" s="201"/>
      <c r="I44" s="126"/>
      <c r="L44" s="1315" t="s">
        <v>523</v>
      </c>
      <c r="M44" s="1315"/>
      <c r="N44" s="1315"/>
      <c r="O44" s="1315"/>
      <c r="P44" s="1315"/>
    </row>
    <row r="45" spans="2:17" x14ac:dyDescent="0.25">
      <c r="C45" s="25" t="s">
        <v>707</v>
      </c>
      <c r="E45" s="1314" t="s">
        <v>681</v>
      </c>
      <c r="F45" s="1314"/>
      <c r="L45" s="1314" t="s">
        <v>493</v>
      </c>
      <c r="M45" s="1314"/>
      <c r="N45" s="1314"/>
      <c r="O45" s="1314"/>
      <c r="P45" s="1314"/>
    </row>
    <row r="48" spans="2:17" x14ac:dyDescent="0.25">
      <c r="C48" s="1315"/>
      <c r="D48" s="1315"/>
      <c r="E48" s="1315"/>
      <c r="F48" s="1315"/>
      <c r="G48" s="1315"/>
      <c r="H48" s="1315"/>
      <c r="I48" s="1315"/>
      <c r="J48" s="1315"/>
      <c r="K48" s="1315"/>
      <c r="L48" s="1315"/>
      <c r="M48" s="1315"/>
      <c r="N48" s="1315"/>
      <c r="O48" s="1315"/>
      <c r="P48" s="1315"/>
    </row>
    <row r="51" spans="3:16" x14ac:dyDescent="0.25">
      <c r="C51" s="1314"/>
      <c r="D51" s="1314"/>
      <c r="E51" s="1314"/>
      <c r="F51" s="1314"/>
      <c r="G51" s="1314"/>
      <c r="H51" s="1314"/>
      <c r="I51" s="1314"/>
      <c r="J51" s="1314"/>
      <c r="K51" s="1314"/>
      <c r="L51" s="1314"/>
      <c r="M51" s="1314"/>
      <c r="N51" s="1314"/>
      <c r="O51" s="1314"/>
      <c r="P51" s="1314"/>
    </row>
    <row r="52" spans="3:16" x14ac:dyDescent="0.25">
      <c r="C52" s="1315"/>
      <c r="D52" s="1315"/>
      <c r="E52" s="1315"/>
      <c r="F52" s="1315"/>
      <c r="G52" s="1315"/>
      <c r="H52" s="1315"/>
      <c r="I52" s="1315"/>
      <c r="J52" s="1315"/>
      <c r="K52" s="1315"/>
      <c r="L52" s="1315"/>
      <c r="M52" s="1315"/>
      <c r="N52" s="1315"/>
      <c r="O52" s="1315"/>
      <c r="P52" s="1315"/>
    </row>
    <row r="53" spans="3:16" x14ac:dyDescent="0.25">
      <c r="C53" s="1314"/>
      <c r="D53" s="1314"/>
      <c r="E53" s="1314"/>
      <c r="F53" s="1314"/>
      <c r="G53" s="1314"/>
      <c r="H53" s="1314"/>
      <c r="I53" s="1314"/>
      <c r="J53" s="1314"/>
      <c r="K53" s="1314"/>
      <c r="L53" s="1314"/>
      <c r="M53" s="1314"/>
      <c r="N53" s="1314"/>
      <c r="O53" s="1314"/>
      <c r="P53" s="1314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15" t="s">
        <v>0</v>
      </c>
      <c r="D6" s="1315"/>
      <c r="E6" s="1315"/>
      <c r="F6" s="1315"/>
      <c r="G6" s="1315"/>
      <c r="H6" s="1315"/>
      <c r="I6" s="1315"/>
      <c r="J6" s="1315"/>
      <c r="K6" s="1315"/>
      <c r="L6" s="1315"/>
      <c r="M6" s="1315"/>
      <c r="N6" s="1315"/>
      <c r="O6" s="1315"/>
    </row>
    <row r="7" spans="2:15" x14ac:dyDescent="0.25"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</row>
    <row r="8" spans="2:15" x14ac:dyDescent="0.25">
      <c r="C8" s="1315" t="s">
        <v>3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</row>
    <row r="9" spans="2:15" x14ac:dyDescent="0.25">
      <c r="C9" s="1315" t="s">
        <v>722</v>
      </c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</row>
    <row r="10" spans="2:15" x14ac:dyDescent="0.25">
      <c r="C10" s="1328" t="s">
        <v>404</v>
      </c>
      <c r="D10" s="1328"/>
      <c r="E10" s="1328"/>
      <c r="F10" s="1328"/>
      <c r="G10" s="1328"/>
      <c r="H10" s="1328"/>
      <c r="I10" s="1328"/>
      <c r="J10" s="1328"/>
      <c r="K10" s="1328"/>
      <c r="L10" s="1328"/>
      <c r="M10" s="1328"/>
      <c r="N10" s="1328"/>
      <c r="O10" s="1328"/>
    </row>
    <row r="11" spans="2:15" ht="15.75" thickBot="1" x14ac:dyDescent="0.3">
      <c r="D11" t="s">
        <v>641</v>
      </c>
    </row>
    <row r="12" spans="2:15" ht="15.75" thickBot="1" x14ac:dyDescent="0.3">
      <c r="B12" s="1336" t="s">
        <v>6</v>
      </c>
      <c r="C12" s="1332" t="s">
        <v>7</v>
      </c>
      <c r="D12" s="1332" t="s">
        <v>8</v>
      </c>
      <c r="E12" s="1332" t="s">
        <v>9</v>
      </c>
      <c r="F12" s="1332" t="s">
        <v>11</v>
      </c>
      <c r="G12" s="51" t="s">
        <v>12</v>
      </c>
      <c r="H12" s="1334" t="s">
        <v>13</v>
      </c>
      <c r="I12" s="1332" t="s">
        <v>14</v>
      </c>
      <c r="J12" s="1332" t="s">
        <v>15</v>
      </c>
      <c r="K12" s="1332" t="s">
        <v>16</v>
      </c>
      <c r="L12" s="1332" t="s">
        <v>17</v>
      </c>
      <c r="M12" s="1332" t="s">
        <v>18</v>
      </c>
      <c r="N12" s="1335" t="s">
        <v>19</v>
      </c>
      <c r="O12" s="1373" t="s">
        <v>20</v>
      </c>
    </row>
    <row r="13" spans="2:15" x14ac:dyDescent="0.25">
      <c r="B13" s="1386"/>
      <c r="C13" s="1380"/>
      <c r="D13" s="1380"/>
      <c r="E13" s="1380"/>
      <c r="F13" s="1380"/>
      <c r="G13" s="203" t="s">
        <v>21</v>
      </c>
      <c r="H13" s="1381"/>
      <c r="I13" s="1380"/>
      <c r="J13" s="1380"/>
      <c r="K13" s="1380"/>
      <c r="L13" s="1380"/>
      <c r="M13" s="1380"/>
      <c r="N13" s="1387"/>
      <c r="O13" s="137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384" t="s">
        <v>288</v>
      </c>
      <c r="D98" s="1385"/>
      <c r="E98" s="1385"/>
      <c r="F98" s="1367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383" t="s">
        <v>195</v>
      </c>
      <c r="C102" s="1383"/>
      <c r="D102" s="205"/>
      <c r="E102" s="1383" t="s">
        <v>616</v>
      </c>
      <c r="F102" s="1383"/>
      <c r="G102" s="206"/>
      <c r="H102" s="207"/>
      <c r="I102" s="207"/>
      <c r="J102" s="1383" t="s">
        <v>196</v>
      </c>
      <c r="K102" s="1383"/>
      <c r="L102" s="1383"/>
      <c r="M102" s="1383"/>
      <c r="N102" s="1383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382" t="s">
        <v>678</v>
      </c>
      <c r="C104" s="1382"/>
      <c r="D104" s="205"/>
      <c r="E104" s="1382" t="s">
        <v>677</v>
      </c>
      <c r="F104" s="1382"/>
      <c r="G104" s="205"/>
      <c r="H104" s="207"/>
      <c r="I104" s="207"/>
      <c r="J104" s="1382" t="s">
        <v>678</v>
      </c>
      <c r="K104" s="1382"/>
      <c r="L104" s="1382"/>
      <c r="M104" s="1382"/>
      <c r="N104" s="1382"/>
      <c r="O104" s="205"/>
    </row>
    <row r="105" spans="2:15" ht="15.75" x14ac:dyDescent="0.25">
      <c r="B105" s="1383" t="s">
        <v>709</v>
      </c>
      <c r="C105" s="1383"/>
      <c r="D105" s="205"/>
      <c r="E105" s="1383" t="s">
        <v>735</v>
      </c>
      <c r="F105" s="1383"/>
      <c r="G105" s="206"/>
      <c r="H105" s="204"/>
      <c r="I105" s="204"/>
      <c r="J105" s="1383" t="s">
        <v>736</v>
      </c>
      <c r="K105" s="1383"/>
      <c r="L105" s="1383"/>
      <c r="M105" s="1383"/>
      <c r="N105" s="1383"/>
      <c r="O105" s="205"/>
    </row>
    <row r="106" spans="2:15" ht="15.75" x14ac:dyDescent="0.25">
      <c r="B106" s="1382" t="s">
        <v>707</v>
      </c>
      <c r="C106" s="1382"/>
      <c r="D106" s="205"/>
      <c r="E106" s="1382" t="s">
        <v>618</v>
      </c>
      <c r="F106" s="1382"/>
      <c r="G106" s="205"/>
      <c r="H106" s="207"/>
      <c r="I106" s="207"/>
      <c r="J106" s="1382" t="s">
        <v>493</v>
      </c>
      <c r="K106" s="1382"/>
      <c r="L106" s="1382"/>
      <c r="M106" s="1382"/>
      <c r="N106" s="1382"/>
      <c r="O106" s="205"/>
    </row>
    <row r="109" spans="2:15" x14ac:dyDescent="0.25">
      <c r="C109" s="1315"/>
      <c r="D109" s="1315"/>
      <c r="E109" s="1315"/>
      <c r="F109" s="1315"/>
      <c r="G109" s="1315"/>
      <c r="H109" s="1315"/>
      <c r="I109" s="1315"/>
      <c r="J109" s="1315"/>
      <c r="K109" s="1315"/>
      <c r="L109" s="1315"/>
      <c r="M109" s="1315"/>
      <c r="N109" s="1315"/>
    </row>
    <row r="112" spans="2:15" x14ac:dyDescent="0.25">
      <c r="C112" s="1314"/>
      <c r="D112" s="1314"/>
      <c r="E112" s="1314"/>
      <c r="F112" s="1314"/>
      <c r="G112" s="1314"/>
      <c r="H112" s="1314"/>
      <c r="I112" s="1314"/>
      <c r="J112" s="1314"/>
      <c r="K112" s="1314"/>
      <c r="L112" s="1314"/>
      <c r="M112" s="1314"/>
      <c r="N112" s="1314"/>
    </row>
    <row r="113" spans="3:14" x14ac:dyDescent="0.25">
      <c r="C113" s="1315"/>
      <c r="D113" s="1315"/>
      <c r="E113" s="1315"/>
      <c r="F113" s="1315"/>
      <c r="G113" s="1315"/>
      <c r="H113" s="1315"/>
      <c r="I113" s="1315"/>
      <c r="J113" s="1315"/>
      <c r="K113" s="1315"/>
      <c r="L113" s="1315"/>
      <c r="M113" s="1315"/>
      <c r="N113" s="1315"/>
    </row>
    <row r="114" spans="3:14" x14ac:dyDescent="0.25">
      <c r="C114" s="1314"/>
      <c r="D114" s="1314"/>
      <c r="E114" s="1314"/>
      <c r="F114" s="1314"/>
      <c r="G114" s="1314"/>
      <c r="H114" s="1314"/>
      <c r="I114" s="1314"/>
      <c r="J114" s="1314"/>
      <c r="K114" s="1314"/>
      <c r="L114" s="1314"/>
      <c r="M114" s="1314"/>
      <c r="N114" s="1314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315" t="s">
        <v>0</v>
      </c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  <c r="P7" s="1315"/>
      <c r="Q7" s="1315"/>
    </row>
    <row r="8" spans="2:17" x14ac:dyDescent="0.25">
      <c r="C8" s="1315" t="s">
        <v>1</v>
      </c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  <c r="P8" s="1315"/>
      <c r="Q8" s="131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15" t="s">
        <v>3</v>
      </c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  <c r="P10" s="1315"/>
      <c r="Q10" s="1315"/>
    </row>
    <row r="11" spans="2:17" x14ac:dyDescent="0.25">
      <c r="C11" s="1315" t="s">
        <v>723</v>
      </c>
      <c r="D11" s="1315"/>
      <c r="E11" s="1315"/>
      <c r="F11" s="1315"/>
      <c r="G11" s="1315"/>
      <c r="H11" s="1315"/>
      <c r="I11" s="1315"/>
      <c r="J11" s="1315"/>
      <c r="K11" s="1315"/>
      <c r="L11" s="1315"/>
      <c r="M11" s="1315"/>
      <c r="N11" s="1315"/>
      <c r="O11" s="1315"/>
      <c r="P11" s="1315"/>
      <c r="Q11" s="1315"/>
    </row>
    <row r="12" spans="2:17" x14ac:dyDescent="0.25">
      <c r="C12" s="1328" t="s">
        <v>406</v>
      </c>
      <c r="D12" s="1328"/>
      <c r="E12" s="1328"/>
      <c r="F12" s="1328"/>
      <c r="G12" s="1328"/>
      <c r="H12" s="1328"/>
      <c r="I12" s="1328"/>
      <c r="J12" s="1328"/>
      <c r="K12" s="1328"/>
      <c r="L12" s="1328"/>
      <c r="M12" s="1328"/>
      <c r="N12" s="1328"/>
      <c r="O12" s="1328"/>
      <c r="P12" s="1328"/>
      <c r="Q12" s="1328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366" t="s">
        <v>6</v>
      </c>
      <c r="C14" s="1366" t="s">
        <v>7</v>
      </c>
      <c r="D14" s="1366" t="s">
        <v>8</v>
      </c>
      <c r="E14" s="1366" t="s">
        <v>10</v>
      </c>
      <c r="F14" s="1366" t="s">
        <v>11</v>
      </c>
      <c r="G14" s="1366" t="s">
        <v>208</v>
      </c>
      <c r="H14" s="1378" t="s">
        <v>209</v>
      </c>
      <c r="I14" s="165" t="s">
        <v>12</v>
      </c>
      <c r="J14" s="1366" t="s">
        <v>13</v>
      </c>
      <c r="K14" s="1366" t="s">
        <v>14</v>
      </c>
      <c r="L14" s="1366" t="s">
        <v>15</v>
      </c>
      <c r="M14" s="1366" t="s">
        <v>16</v>
      </c>
      <c r="N14" s="1366" t="s">
        <v>17</v>
      </c>
      <c r="O14" s="1366" t="s">
        <v>18</v>
      </c>
      <c r="P14" s="1366" t="s">
        <v>19</v>
      </c>
      <c r="Q14" s="1366" t="s">
        <v>20</v>
      </c>
    </row>
    <row r="15" spans="2:17" x14ac:dyDescent="0.25">
      <c r="B15" s="1366"/>
      <c r="C15" s="1366"/>
      <c r="D15" s="1366"/>
      <c r="E15" s="1366"/>
      <c r="F15" s="1366"/>
      <c r="G15" s="1366"/>
      <c r="H15" s="1378"/>
      <c r="I15" s="165" t="s">
        <v>21</v>
      </c>
      <c r="J15" s="1366"/>
      <c r="K15" s="1366"/>
      <c r="L15" s="1366"/>
      <c r="M15" s="1366"/>
      <c r="N15" s="1366"/>
      <c r="O15" s="1366"/>
      <c r="P15" s="1366"/>
      <c r="Q15" s="1366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367" t="s">
        <v>719</v>
      </c>
      <c r="D39" s="1368"/>
      <c r="E39" s="1368"/>
      <c r="F39" s="1368"/>
      <c r="G39" s="1368"/>
      <c r="H39" s="1368"/>
      <c r="I39" s="1388">
        <v>1336500</v>
      </c>
      <c r="J39" s="1390">
        <f>SUM(J16:J38)</f>
        <v>0</v>
      </c>
      <c r="K39" s="1388">
        <v>1336500</v>
      </c>
      <c r="L39" s="1391">
        <v>38357.550000000003</v>
      </c>
      <c r="M39" s="1391">
        <v>85140.7</v>
      </c>
      <c r="N39" s="1391">
        <v>40629.599999999999</v>
      </c>
      <c r="O39" s="1391">
        <v>2985.12</v>
      </c>
      <c r="P39" s="1391">
        <v>167112.97</v>
      </c>
      <c r="Q39" s="1391">
        <v>1169387.03</v>
      </c>
    </row>
    <row r="40" spans="2:17" x14ac:dyDescent="0.25">
      <c r="B40" s="153"/>
      <c r="C40" s="1367"/>
      <c r="D40" s="1368"/>
      <c r="E40" s="1368"/>
      <c r="F40" s="1368"/>
      <c r="G40" s="1368"/>
      <c r="H40" s="1368"/>
      <c r="I40" s="1389"/>
      <c r="J40" s="1390"/>
      <c r="K40" s="1389"/>
      <c r="L40" s="1391"/>
      <c r="M40" s="1391"/>
      <c r="N40" s="1391"/>
      <c r="O40" s="1391"/>
      <c r="P40" s="1391"/>
      <c r="Q40" s="1391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383" t="s">
        <v>741</v>
      </c>
      <c r="F46" s="1383"/>
      <c r="G46" s="206"/>
      <c r="H46" s="206"/>
      <c r="I46" s="206"/>
      <c r="J46" s="205"/>
      <c r="K46" s="205"/>
      <c r="L46" s="1383" t="s">
        <v>196</v>
      </c>
      <c r="M46" s="1383"/>
      <c r="N46" s="1383"/>
      <c r="O46" s="1383"/>
      <c r="P46" s="1383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382" t="s">
        <v>683</v>
      </c>
      <c r="M48" s="1382"/>
      <c r="N48" s="1382"/>
      <c r="O48" s="1382"/>
      <c r="P48" s="1382"/>
    </row>
    <row r="49" spans="3:16" ht="15.75" x14ac:dyDescent="0.25">
      <c r="C49" s="204" t="s">
        <v>709</v>
      </c>
      <c r="D49" s="206"/>
      <c r="E49" s="1383" t="s">
        <v>737</v>
      </c>
      <c r="F49" s="1383"/>
      <c r="G49" s="206"/>
      <c r="H49" s="206"/>
      <c r="I49" s="206"/>
      <c r="J49" s="205"/>
      <c r="K49" s="205"/>
      <c r="L49" s="1383" t="s">
        <v>736</v>
      </c>
      <c r="M49" s="1383"/>
      <c r="N49" s="1383"/>
      <c r="O49" s="1383"/>
      <c r="P49" s="1383"/>
    </row>
    <row r="50" spans="3:16" ht="15.75" x14ac:dyDescent="0.25">
      <c r="C50" s="207" t="s">
        <v>707</v>
      </c>
      <c r="D50" s="205"/>
      <c r="E50" s="1382" t="s">
        <v>743</v>
      </c>
      <c r="F50" s="1382"/>
      <c r="G50" s="205"/>
      <c r="H50" s="205"/>
      <c r="I50" s="205"/>
      <c r="J50" s="205"/>
      <c r="K50" s="205"/>
      <c r="L50" s="1382" t="s">
        <v>493</v>
      </c>
      <c r="M50" s="1382"/>
      <c r="N50" s="1382"/>
      <c r="O50" s="1382"/>
      <c r="P50" s="1382"/>
    </row>
    <row r="53" spans="3:16" x14ac:dyDescent="0.25">
      <c r="C53" s="1315"/>
      <c r="D53" s="1315"/>
      <c r="E53" s="1315"/>
      <c r="F53" s="1315"/>
      <c r="G53" s="1315"/>
      <c r="H53" s="1315"/>
      <c r="I53" s="1315"/>
      <c r="J53" s="1315"/>
      <c r="K53" s="1315"/>
      <c r="L53" s="1315"/>
      <c r="M53" s="1315"/>
      <c r="N53" s="1315"/>
      <c r="O53" s="1315"/>
      <c r="P53" s="1315"/>
    </row>
    <row r="56" spans="3:16" x14ac:dyDescent="0.25">
      <c r="C56" s="1314"/>
      <c r="D56" s="1314"/>
      <c r="E56" s="1314"/>
      <c r="F56" s="1314"/>
      <c r="G56" s="1314"/>
      <c r="H56" s="1314"/>
      <c r="I56" s="1314"/>
      <c r="J56" s="1314"/>
      <c r="K56" s="1314"/>
      <c r="L56" s="1314"/>
      <c r="M56" s="1314"/>
      <c r="N56" s="1314"/>
      <c r="O56" s="1314"/>
      <c r="P56" s="1314"/>
    </row>
    <row r="57" spans="3:16" x14ac:dyDescent="0.25">
      <c r="C57" s="1315"/>
      <c r="D57" s="1315"/>
      <c r="E57" s="1315"/>
      <c r="F57" s="1315"/>
      <c r="G57" s="1315"/>
      <c r="H57" s="1315"/>
      <c r="I57" s="1315"/>
      <c r="J57" s="1315"/>
      <c r="K57" s="1315"/>
      <c r="L57" s="1315"/>
      <c r="M57" s="1315"/>
      <c r="N57" s="1315"/>
      <c r="O57" s="1315"/>
      <c r="P57" s="1315"/>
    </row>
    <row r="58" spans="3:16" x14ac:dyDescent="0.25">
      <c r="C58" s="1314"/>
      <c r="D58" s="1314"/>
      <c r="E58" s="1314"/>
      <c r="F58" s="1314"/>
      <c r="G58" s="1314"/>
      <c r="H58" s="1314"/>
      <c r="I58" s="1314"/>
      <c r="J58" s="1314"/>
      <c r="K58" s="1314"/>
      <c r="L58" s="1314"/>
      <c r="M58" s="1314"/>
      <c r="N58" s="1314"/>
      <c r="O58" s="1314"/>
      <c r="P58" s="1314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346" t="s">
        <v>0</v>
      </c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</row>
    <row r="8" spans="1:14" x14ac:dyDescent="0.25">
      <c r="B8" s="1346" t="s">
        <v>1</v>
      </c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46" t="s">
        <v>3</v>
      </c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</row>
    <row r="11" spans="1:14" x14ac:dyDescent="0.25">
      <c r="B11" s="1346" t="s">
        <v>733</v>
      </c>
      <c r="C11" s="1346"/>
      <c r="D11" s="1346"/>
      <c r="E11" s="1346"/>
      <c r="F11" s="1346"/>
      <c r="G11" s="1346"/>
      <c r="H11" s="1346"/>
      <c r="I11" s="1346"/>
      <c r="J11" s="1346"/>
      <c r="K11" s="1346"/>
      <c r="L11" s="1346"/>
      <c r="M11" s="1346"/>
      <c r="N11" s="1346"/>
    </row>
    <row r="12" spans="1:14" x14ac:dyDescent="0.25">
      <c r="B12" s="1347" t="s">
        <v>5</v>
      </c>
      <c r="C12" s="1347"/>
      <c r="D12" s="1347"/>
      <c r="E12" s="1347"/>
      <c r="F12" s="1347"/>
      <c r="G12" s="1347"/>
      <c r="H12" s="1347"/>
      <c r="I12" s="1347"/>
      <c r="J12" s="1347"/>
      <c r="K12" s="1347"/>
      <c r="L12" s="1347"/>
      <c r="M12" s="1347"/>
      <c r="N12" s="134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57" t="s">
        <v>6</v>
      </c>
      <c r="B14" s="1357" t="s">
        <v>7</v>
      </c>
      <c r="C14" s="1357" t="s">
        <v>8</v>
      </c>
      <c r="D14" s="1357" t="s">
        <v>10</v>
      </c>
      <c r="E14" s="1357" t="s">
        <v>11</v>
      </c>
      <c r="F14" s="132" t="s">
        <v>12</v>
      </c>
      <c r="G14" s="1357" t="s">
        <v>13</v>
      </c>
      <c r="H14" s="1357" t="s">
        <v>14</v>
      </c>
      <c r="I14" s="1357" t="s">
        <v>15</v>
      </c>
      <c r="J14" s="1357" t="s">
        <v>16</v>
      </c>
      <c r="K14" s="1357" t="s">
        <v>17</v>
      </c>
      <c r="L14" s="1357" t="s">
        <v>18</v>
      </c>
      <c r="M14" s="1357" t="s">
        <v>19</v>
      </c>
      <c r="N14" s="1357" t="s">
        <v>20</v>
      </c>
    </row>
    <row r="15" spans="1:14" x14ac:dyDescent="0.25">
      <c r="A15" s="1357"/>
      <c r="B15" s="1357"/>
      <c r="C15" s="1357"/>
      <c r="D15" s="1357"/>
      <c r="E15" s="1357"/>
      <c r="F15" s="133" t="s">
        <v>21</v>
      </c>
      <c r="G15" s="1357"/>
      <c r="H15" s="1357"/>
      <c r="I15" s="1357"/>
      <c r="J15" s="1357"/>
      <c r="K15" s="1357"/>
      <c r="L15" s="1357"/>
      <c r="M15" s="1357"/>
      <c r="N15" s="135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375" t="s">
        <v>194</v>
      </c>
      <c r="B29" s="1376"/>
      <c r="C29" s="1376"/>
      <c r="D29" s="1376"/>
      <c r="E29" s="137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383" t="s">
        <v>195</v>
      </c>
      <c r="C32" s="1383"/>
      <c r="D32" s="204"/>
      <c r="E32" s="1383" t="s">
        <v>680</v>
      </c>
      <c r="F32" s="1383"/>
      <c r="G32" s="1383"/>
      <c r="H32" s="205"/>
      <c r="I32" s="205"/>
      <c r="J32" s="1383" t="s">
        <v>196</v>
      </c>
      <c r="K32" s="1383"/>
      <c r="L32" s="1383"/>
      <c r="M32" s="1383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382" t="s">
        <v>197</v>
      </c>
      <c r="C35" s="1382"/>
      <c r="D35" s="207"/>
      <c r="E35" s="1382" t="s">
        <v>684</v>
      </c>
      <c r="F35" s="1382"/>
      <c r="G35" s="1382"/>
      <c r="H35" s="205"/>
      <c r="I35" s="205"/>
      <c r="J35" s="1382" t="s">
        <v>683</v>
      </c>
      <c r="K35" s="1382"/>
      <c r="L35" s="1382"/>
      <c r="M35" s="1382"/>
      <c r="N35" s="25"/>
    </row>
    <row r="36" spans="1:14" ht="15.75" x14ac:dyDescent="0.25">
      <c r="A36" s="207"/>
      <c r="B36" s="1383" t="s">
        <v>709</v>
      </c>
      <c r="C36" s="1383"/>
      <c r="D36" s="204"/>
      <c r="E36" s="1383" t="s">
        <v>739</v>
      </c>
      <c r="F36" s="1383"/>
      <c r="G36" s="1383"/>
      <c r="H36" s="205"/>
      <c r="I36" s="205"/>
      <c r="J36" s="1383" t="s">
        <v>738</v>
      </c>
      <c r="K36" s="1383"/>
      <c r="L36" s="1383"/>
      <c r="M36" s="1383"/>
      <c r="N36" s="24"/>
    </row>
    <row r="37" spans="1:14" ht="15.75" x14ac:dyDescent="0.25">
      <c r="A37" s="205"/>
      <c r="B37" s="1382" t="s">
        <v>707</v>
      </c>
      <c r="C37" s="1382"/>
      <c r="D37" s="207"/>
      <c r="E37" s="1382" t="s">
        <v>685</v>
      </c>
      <c r="F37" s="1382"/>
      <c r="G37" s="1382"/>
      <c r="H37" s="205"/>
      <c r="I37" s="205"/>
      <c r="J37" s="1382" t="s">
        <v>493</v>
      </c>
      <c r="K37" s="1382"/>
      <c r="L37" s="1382"/>
      <c r="M37" s="1382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314"/>
      <c r="B41" s="1314"/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</row>
    <row r="42" spans="1:14" x14ac:dyDescent="0.25">
      <c r="A42" s="1315"/>
      <c r="B42" s="1315"/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</row>
    <row r="8" spans="1:13" x14ac:dyDescent="0.25">
      <c r="A8" s="1315" t="s">
        <v>3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</row>
    <row r="9" spans="1:13" x14ac:dyDescent="0.25">
      <c r="A9" s="1315" t="s">
        <v>745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</row>
    <row r="10" spans="1:13" x14ac:dyDescent="0.25">
      <c r="A10" s="1328" t="s">
        <v>404</v>
      </c>
      <c r="B10" s="1328"/>
      <c r="C10" s="1328"/>
      <c r="D10" s="1328"/>
      <c r="E10" s="1328"/>
      <c r="F10" s="1328"/>
      <c r="G10" s="1328"/>
      <c r="H10" s="1328"/>
      <c r="I10" s="1328"/>
      <c r="J10" s="1328"/>
      <c r="K10" s="1328"/>
      <c r="L10" s="1328"/>
      <c r="M10" s="1328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332" t="s">
        <v>7</v>
      </c>
      <c r="B12" s="1332" t="s">
        <v>802</v>
      </c>
      <c r="C12" s="1380" t="s">
        <v>9</v>
      </c>
      <c r="D12" s="1332" t="s">
        <v>11</v>
      </c>
      <c r="E12" s="307" t="s">
        <v>12</v>
      </c>
      <c r="F12" s="1393" t="s">
        <v>13</v>
      </c>
      <c r="G12" s="1395" t="s">
        <v>14</v>
      </c>
      <c r="H12" s="1395" t="s">
        <v>15</v>
      </c>
      <c r="I12" s="1395" t="s">
        <v>16</v>
      </c>
      <c r="J12" s="1395" t="s">
        <v>17</v>
      </c>
      <c r="K12" s="1395" t="s">
        <v>18</v>
      </c>
      <c r="L12" s="1401" t="s">
        <v>19</v>
      </c>
      <c r="M12" s="1399" t="s">
        <v>20</v>
      </c>
    </row>
    <row r="13" spans="1:13" ht="13.5" customHeight="1" x14ac:dyDescent="0.25">
      <c r="A13" s="1380"/>
      <c r="B13" s="1380"/>
      <c r="C13" s="1392"/>
      <c r="D13" s="1380"/>
      <c r="E13" s="306" t="s">
        <v>21</v>
      </c>
      <c r="F13" s="1394"/>
      <c r="G13" s="1396"/>
      <c r="H13" s="1396"/>
      <c r="I13" s="1396"/>
      <c r="J13" s="1396"/>
      <c r="K13" s="1396"/>
      <c r="L13" s="1402"/>
      <c r="M13" s="1400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383"/>
      <c r="B181" s="1383"/>
      <c r="C181" s="204"/>
      <c r="D181" s="1383"/>
      <c r="E181" s="1383"/>
      <c r="F181" s="1383"/>
      <c r="G181" s="205"/>
      <c r="H181" s="205"/>
      <c r="I181" s="1383"/>
      <c r="J181" s="1383"/>
      <c r="K181" s="1383"/>
      <c r="L181" s="1383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382" t="s">
        <v>684</v>
      </c>
      <c r="H184" s="1382"/>
      <c r="I184" s="1382"/>
      <c r="J184" s="1382"/>
      <c r="K184" s="1382"/>
    </row>
    <row r="185" spans="1:13" ht="15.75" customHeight="1" x14ac:dyDescent="0.25">
      <c r="A185" s="204" t="s">
        <v>833</v>
      </c>
      <c r="B185" s="204"/>
      <c r="C185" s="204"/>
      <c r="G185" s="1397" t="s">
        <v>852</v>
      </c>
      <c r="H185" s="1397"/>
      <c r="I185" s="1397"/>
      <c r="J185" s="1397"/>
      <c r="K185" s="1397"/>
    </row>
    <row r="186" spans="1:13" ht="15.75" x14ac:dyDescent="0.25">
      <c r="A186" s="207" t="s">
        <v>851</v>
      </c>
      <c r="B186" s="207"/>
      <c r="C186" s="207"/>
      <c r="G186" s="1398" t="s">
        <v>853</v>
      </c>
      <c r="H186" s="1398"/>
      <c r="I186" s="1398"/>
      <c r="J186" s="1398"/>
      <c r="K186" s="1398"/>
    </row>
    <row r="189" spans="1:13" x14ac:dyDescent="0.25">
      <c r="B189" s="1315"/>
      <c r="C189" s="1315"/>
      <c r="D189" s="1315"/>
      <c r="E189" s="1315"/>
      <c r="F189" s="1315"/>
      <c r="G189" s="1315"/>
      <c r="H189" s="1315"/>
      <c r="I189" s="1315"/>
      <c r="J189" s="1315"/>
      <c r="K189" s="1315"/>
      <c r="L189" s="1315"/>
    </row>
    <row r="192" spans="1:13" x14ac:dyDescent="0.25">
      <c r="B192" s="1314"/>
      <c r="C192" s="1314"/>
      <c r="D192" s="1314"/>
      <c r="E192" s="1314"/>
      <c r="F192" s="1314"/>
      <c r="G192" s="1314"/>
      <c r="H192" s="1314"/>
      <c r="I192" s="1314"/>
      <c r="J192" s="1314"/>
      <c r="K192" s="1314"/>
      <c r="L192" s="1314"/>
    </row>
    <row r="193" spans="2:12" x14ac:dyDescent="0.25">
      <c r="B193" s="1315"/>
      <c r="C193" s="1315"/>
      <c r="D193" s="1315"/>
      <c r="E193" s="1315"/>
      <c r="F193" s="1315"/>
      <c r="G193" s="1315"/>
      <c r="H193" s="1315"/>
      <c r="I193" s="1315"/>
      <c r="J193" s="1315"/>
      <c r="K193" s="1315"/>
      <c r="L193" s="1315"/>
    </row>
    <row r="194" spans="2:12" x14ac:dyDescent="0.25">
      <c r="B194" s="1314"/>
      <c r="C194" s="1314"/>
      <c r="D194" s="1314"/>
      <c r="E194" s="1314"/>
      <c r="F194" s="1314"/>
      <c r="G194" s="1314"/>
      <c r="H194" s="1314"/>
      <c r="I194" s="1314"/>
      <c r="J194" s="1314"/>
      <c r="K194" s="1314"/>
      <c r="L194" s="1314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</row>
    <row r="8" spans="1:15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</row>
    <row r="9" spans="1:15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</row>
    <row r="10" spans="1:15" x14ac:dyDescent="0.25">
      <c r="A10" s="1315" t="s">
        <v>811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</row>
    <row r="11" spans="1:15" x14ac:dyDescent="0.25">
      <c r="A11" s="1328" t="s">
        <v>406</v>
      </c>
      <c r="B11" s="1328"/>
      <c r="C11" s="1328"/>
      <c r="D11" s="1328"/>
      <c r="E11" s="1328"/>
      <c r="F11" s="1328"/>
      <c r="G11" s="1328"/>
      <c r="H11" s="1328"/>
      <c r="I11" s="1328"/>
      <c r="J11" s="1328"/>
      <c r="K11" s="1328"/>
      <c r="L11" s="1328"/>
      <c r="M11" s="1328"/>
      <c r="N11" s="1328"/>
      <c r="O11" s="1328"/>
    </row>
    <row r="13" spans="1:15" ht="15.75" thickBot="1" x14ac:dyDescent="0.3">
      <c r="A13" s="1403" t="s">
        <v>7</v>
      </c>
      <c r="B13" s="1405" t="s">
        <v>802</v>
      </c>
      <c r="C13" s="1406" t="s">
        <v>9</v>
      </c>
      <c r="D13" s="1412" t="s">
        <v>832</v>
      </c>
      <c r="E13" s="1412" t="s">
        <v>834</v>
      </c>
      <c r="F13" s="1416" t="s">
        <v>835</v>
      </c>
      <c r="G13" s="305" t="s">
        <v>12</v>
      </c>
      <c r="H13" s="1408" t="s">
        <v>13</v>
      </c>
      <c r="I13" s="1414" t="s">
        <v>14</v>
      </c>
      <c r="J13" s="1414" t="s">
        <v>15</v>
      </c>
      <c r="K13" s="1414" t="s">
        <v>16</v>
      </c>
      <c r="L13" s="1414" t="s">
        <v>17</v>
      </c>
      <c r="M13" s="1414" t="s">
        <v>18</v>
      </c>
      <c r="N13" s="1415" t="s">
        <v>19</v>
      </c>
      <c r="O13" s="1410" t="s">
        <v>20</v>
      </c>
    </row>
    <row r="14" spans="1:15" x14ac:dyDescent="0.25">
      <c r="A14" s="1404"/>
      <c r="B14" s="1392"/>
      <c r="C14" s="1407"/>
      <c r="D14" s="1413"/>
      <c r="E14" s="1413"/>
      <c r="F14" s="1417"/>
      <c r="G14" s="306" t="s">
        <v>21</v>
      </c>
      <c r="H14" s="1409"/>
      <c r="I14" s="1396"/>
      <c r="J14" s="1396"/>
      <c r="K14" s="1396"/>
      <c r="L14" s="1396"/>
      <c r="M14" s="1396"/>
      <c r="N14" s="1402"/>
      <c r="O14" s="1411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382" t="s">
        <v>684</v>
      </c>
      <c r="H81" s="1382"/>
      <c r="I81" s="1382"/>
      <c r="J81" s="1382"/>
      <c r="K81" s="1382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397" t="s">
        <v>852</v>
      </c>
      <c r="H82" s="1397"/>
      <c r="I82" s="1397"/>
      <c r="J82" s="1397"/>
      <c r="K82" s="1397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398" t="s">
        <v>853</v>
      </c>
      <c r="H83" s="1398"/>
      <c r="I83" s="1398"/>
      <c r="J83" s="1398"/>
      <c r="K83" s="1398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</row>
    <row r="8" spans="1:13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</row>
    <row r="9" spans="1:13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</row>
    <row r="10" spans="1:13" x14ac:dyDescent="0.25">
      <c r="A10" s="1315" t="s">
        <v>812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</row>
    <row r="11" spans="1:13" x14ac:dyDescent="0.25">
      <c r="A11" s="1328" t="s">
        <v>412</v>
      </c>
      <c r="B11" s="1328"/>
      <c r="C11" s="1328"/>
      <c r="D11" s="1328"/>
      <c r="E11" s="1328"/>
      <c r="F11" s="1328"/>
      <c r="G11" s="1328"/>
      <c r="H11" s="1328"/>
      <c r="I11" s="1328"/>
      <c r="J11" s="1328"/>
      <c r="K11" s="1328"/>
      <c r="L11" s="1328"/>
      <c r="M11" s="132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418" t="s">
        <v>7</v>
      </c>
      <c r="B13" s="1420" t="s">
        <v>802</v>
      </c>
      <c r="C13" s="1412" t="s">
        <v>9</v>
      </c>
      <c r="D13" s="1412" t="s">
        <v>832</v>
      </c>
      <c r="E13" s="305" t="s">
        <v>12</v>
      </c>
      <c r="F13" s="1408" t="s">
        <v>13</v>
      </c>
      <c r="G13" s="1414" t="s">
        <v>14</v>
      </c>
      <c r="H13" s="1414" t="s">
        <v>15</v>
      </c>
      <c r="I13" s="1414" t="s">
        <v>16</v>
      </c>
      <c r="J13" s="1414" t="s">
        <v>17</v>
      </c>
      <c r="K13" s="1414" t="s">
        <v>18</v>
      </c>
      <c r="L13" s="1415" t="s">
        <v>19</v>
      </c>
      <c r="M13" s="1410" t="s">
        <v>20</v>
      </c>
    </row>
    <row r="14" spans="1:13" x14ac:dyDescent="0.25">
      <c r="A14" s="1419"/>
      <c r="B14" s="1420"/>
      <c r="C14" s="1413"/>
      <c r="D14" s="1413"/>
      <c r="E14" s="306" t="s">
        <v>21</v>
      </c>
      <c r="F14" s="1409"/>
      <c r="G14" s="1396"/>
      <c r="H14" s="1396"/>
      <c r="I14" s="1396"/>
      <c r="J14" s="1396"/>
      <c r="K14" s="1396"/>
      <c r="L14" s="1402"/>
      <c r="M14" s="1411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382" t="s">
        <v>684</v>
      </c>
      <c r="H26" s="1382"/>
      <c r="I26" s="1382"/>
      <c r="J26" s="1382"/>
      <c r="K26" s="138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397" t="s">
        <v>852</v>
      </c>
      <c r="H27" s="1397"/>
      <c r="I27" s="1397"/>
      <c r="J27" s="1397"/>
      <c r="K27" s="1397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398" t="s">
        <v>853</v>
      </c>
      <c r="H28" s="1398"/>
      <c r="I28" s="1398"/>
      <c r="J28" s="1398"/>
      <c r="K28" s="1398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</row>
    <row r="8" spans="1:14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</row>
    <row r="9" spans="1:14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  <c r="N9" s="1421"/>
    </row>
    <row r="10" spans="1:14" x14ac:dyDescent="0.25">
      <c r="A10" s="1421" t="s">
        <v>850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  <c r="N10" s="1421"/>
    </row>
    <row r="11" spans="1:14" x14ac:dyDescent="0.25">
      <c r="A11" s="1422" t="s">
        <v>5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  <c r="M11" s="1422"/>
      <c r="N11" s="1422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420" t="s">
        <v>7</v>
      </c>
      <c r="B13" s="1420" t="s">
        <v>802</v>
      </c>
      <c r="C13" s="1418" t="s">
        <v>8</v>
      </c>
      <c r="D13" s="1418" t="s">
        <v>10</v>
      </c>
      <c r="E13" s="1418" t="s">
        <v>11</v>
      </c>
      <c r="F13" s="220" t="s">
        <v>12</v>
      </c>
      <c r="G13" s="1427" t="s">
        <v>13</v>
      </c>
      <c r="H13" s="1418" t="s">
        <v>14</v>
      </c>
      <c r="I13" s="1418" t="s">
        <v>15</v>
      </c>
      <c r="J13" s="1418" t="s">
        <v>16</v>
      </c>
      <c r="K13" s="1418" t="s">
        <v>17</v>
      </c>
      <c r="L13" s="1418" t="s">
        <v>18</v>
      </c>
      <c r="M13" s="1418" t="s">
        <v>19</v>
      </c>
      <c r="N13" s="1420" t="s">
        <v>20</v>
      </c>
    </row>
    <row r="14" spans="1:14" x14ac:dyDescent="0.25">
      <c r="A14" s="1420"/>
      <c r="B14" s="1420"/>
      <c r="C14" s="1419"/>
      <c r="D14" s="1419"/>
      <c r="E14" s="1419"/>
      <c r="F14" s="220" t="s">
        <v>21</v>
      </c>
      <c r="G14" s="1428"/>
      <c r="H14" s="1419"/>
      <c r="I14" s="1419"/>
      <c r="J14" s="1419"/>
      <c r="K14" s="1419"/>
      <c r="L14" s="1419"/>
      <c r="M14" s="1419"/>
      <c r="N14" s="142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426" t="s">
        <v>854</v>
      </c>
      <c r="I31" s="1426"/>
      <c r="J31" s="1426"/>
      <c r="K31" s="1426"/>
      <c r="L31" s="1426"/>
      <c r="M31" s="142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423" t="s">
        <v>852</v>
      </c>
      <c r="I32" s="1423"/>
      <c r="J32" s="1423"/>
      <c r="K32" s="1423"/>
      <c r="L32" s="1423"/>
      <c r="M32" s="142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425" t="s">
        <v>853</v>
      </c>
      <c r="I33" s="1425"/>
      <c r="J33" s="1425"/>
      <c r="K33" s="1425"/>
      <c r="L33" s="1425"/>
      <c r="M33" s="142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424"/>
      <c r="J34" s="1424"/>
      <c r="K34" s="1424"/>
      <c r="L34" s="1424"/>
      <c r="M34" s="1424"/>
      <c r="N34" s="1424"/>
    </row>
    <row r="35" spans="1:14" ht="15.75" x14ac:dyDescent="0.25">
      <c r="A35" s="267"/>
      <c r="B35" s="267"/>
      <c r="C35" s="268"/>
      <c r="D35" s="268"/>
      <c r="E35" s="268"/>
      <c r="F35" s="269"/>
      <c r="G35" s="1429"/>
      <c r="H35" s="1429"/>
      <c r="I35" s="1429"/>
      <c r="J35" s="1429"/>
      <c r="K35" s="142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424"/>
      <c r="H36" s="1424"/>
      <c r="I36" s="1424"/>
      <c r="J36" s="1424"/>
      <c r="K36" s="142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398"/>
      <c r="H37" s="1398"/>
      <c r="I37" s="1398"/>
      <c r="J37" s="1398"/>
      <c r="K37" s="139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314"/>
      <c r="B41" s="1314"/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</row>
    <row r="42" spans="1:14" x14ac:dyDescent="0.25">
      <c r="A42" s="1315"/>
      <c r="B42" s="1315"/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346" t="s">
        <v>0</v>
      </c>
      <c r="B8" s="1346"/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</row>
    <row r="9" spans="1:13" x14ac:dyDescent="0.25">
      <c r="A9" s="1346" t="s">
        <v>3</v>
      </c>
      <c r="B9" s="1346"/>
      <c r="C9" s="1346"/>
      <c r="D9" s="1346"/>
      <c r="E9" s="1346"/>
      <c r="F9" s="1346"/>
      <c r="G9" s="1346"/>
      <c r="H9" s="1346"/>
      <c r="I9" s="1346"/>
      <c r="J9" s="1346"/>
      <c r="K9" s="1346"/>
      <c r="L9" s="1346"/>
      <c r="M9" s="1346"/>
    </row>
    <row r="10" spans="1:13" x14ac:dyDescent="0.25">
      <c r="A10" s="1346" t="s">
        <v>871</v>
      </c>
      <c r="B10" s="1346"/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</row>
    <row r="11" spans="1:13" x14ac:dyDescent="0.25">
      <c r="A11" s="1347" t="s">
        <v>404</v>
      </c>
      <c r="B11" s="1347"/>
      <c r="C11" s="1347"/>
      <c r="D11" s="1347"/>
      <c r="E11" s="1347"/>
      <c r="F11" s="1347"/>
      <c r="G11" s="1347"/>
      <c r="H11" s="1347"/>
      <c r="I11" s="1347"/>
      <c r="J11" s="1347"/>
      <c r="K11" s="1347"/>
      <c r="L11" s="1347"/>
      <c r="M11" s="134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434" t="s">
        <v>7</v>
      </c>
      <c r="B14" s="1434" t="s">
        <v>802</v>
      </c>
      <c r="C14" s="1436" t="s">
        <v>9</v>
      </c>
      <c r="D14" s="1438" t="s">
        <v>11</v>
      </c>
      <c r="E14" s="391" t="s">
        <v>12</v>
      </c>
      <c r="F14" s="1440" t="s">
        <v>13</v>
      </c>
      <c r="G14" s="1442" t="s">
        <v>14</v>
      </c>
      <c r="H14" s="1442" t="s">
        <v>15</v>
      </c>
      <c r="I14" s="1442" t="s">
        <v>16</v>
      </c>
      <c r="J14" s="1442" t="s">
        <v>17</v>
      </c>
      <c r="K14" s="1442" t="s">
        <v>18</v>
      </c>
      <c r="L14" s="1444" t="s">
        <v>19</v>
      </c>
      <c r="M14" s="1432" t="s">
        <v>20</v>
      </c>
    </row>
    <row r="15" spans="1:13" ht="14.25" customHeight="1" thickBot="1" x14ac:dyDescent="0.3">
      <c r="A15" s="1435"/>
      <c r="B15" s="1435"/>
      <c r="C15" s="1437"/>
      <c r="D15" s="1439"/>
      <c r="E15" s="392" t="s">
        <v>21</v>
      </c>
      <c r="F15" s="1441"/>
      <c r="G15" s="1443"/>
      <c r="H15" s="1443"/>
      <c r="I15" s="1443"/>
      <c r="J15" s="1443"/>
      <c r="K15" s="1443"/>
      <c r="L15" s="1445"/>
      <c r="M15" s="1433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346"/>
      <c r="K184" s="1346"/>
      <c r="L184" s="1346"/>
      <c r="M184" s="388"/>
    </row>
    <row r="185" spans="1:13" ht="15" customHeight="1" x14ac:dyDescent="0.25">
      <c r="A185" s="1346"/>
      <c r="B185" s="1346"/>
      <c r="C185" s="125"/>
      <c r="D185" s="1346"/>
      <c r="E185" s="1346"/>
      <c r="F185" s="1346"/>
      <c r="G185" s="99"/>
      <c r="H185" s="99"/>
      <c r="I185" s="1346"/>
      <c r="J185" s="1346"/>
      <c r="K185" s="1346"/>
      <c r="L185" s="1346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347" t="s">
        <v>684</v>
      </c>
      <c r="H188" s="1347"/>
      <c r="I188" s="1347"/>
      <c r="J188" s="1347"/>
      <c r="K188" s="1347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430" t="s">
        <v>852</v>
      </c>
      <c r="H189" s="1430"/>
      <c r="I189" s="1430"/>
      <c r="J189" s="1430"/>
      <c r="K189" s="1430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431" t="s">
        <v>853</v>
      </c>
      <c r="H190" s="1431"/>
      <c r="I190" s="1431"/>
      <c r="J190" s="1431"/>
      <c r="K190" s="1431"/>
      <c r="L190" s="385"/>
      <c r="M190" s="385"/>
    </row>
    <row r="193" spans="2:12" x14ac:dyDescent="0.25">
      <c r="B193" s="1346"/>
      <c r="C193" s="1346"/>
      <c r="D193" s="1346"/>
      <c r="E193" s="1346"/>
      <c r="F193" s="1346"/>
      <c r="G193" s="1346"/>
      <c r="H193" s="1346"/>
      <c r="I193" s="1346"/>
      <c r="J193" s="1346"/>
      <c r="K193" s="1346"/>
      <c r="L193" s="1346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347"/>
      <c r="C196" s="1347"/>
      <c r="D196" s="1347"/>
      <c r="E196" s="1347"/>
      <c r="F196" s="1347"/>
      <c r="G196" s="1347"/>
      <c r="H196" s="1347"/>
      <c r="I196" s="1347"/>
      <c r="J196" s="1347"/>
      <c r="K196" s="1347"/>
      <c r="L196" s="1347"/>
    </row>
    <row r="197" spans="2:12" s="213" customFormat="1" x14ac:dyDescent="0.25">
      <c r="B197" s="1315"/>
      <c r="C197" s="1315"/>
      <c r="D197" s="1315"/>
      <c r="E197" s="1315"/>
      <c r="F197" s="1315"/>
      <c r="G197" s="1315"/>
      <c r="H197" s="1315"/>
      <c r="I197" s="1315"/>
      <c r="J197" s="1315"/>
      <c r="K197" s="1315"/>
      <c r="L197" s="1315"/>
    </row>
    <row r="198" spans="2:12" s="213" customFormat="1" x14ac:dyDescent="0.25">
      <c r="B198" s="1314"/>
      <c r="C198" s="1314"/>
      <c r="D198" s="1314"/>
      <c r="E198" s="1314"/>
      <c r="F198" s="1314"/>
      <c r="G198" s="1314"/>
      <c r="H198" s="1314"/>
      <c r="I198" s="1314"/>
      <c r="J198" s="1314"/>
      <c r="K198" s="1314"/>
      <c r="L198" s="1314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  <c r="N7" s="1315"/>
      <c r="O7" s="1315"/>
    </row>
    <row r="8" spans="1:15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  <c r="N8" s="1315"/>
      <c r="O8" s="1315"/>
    </row>
    <row r="9" spans="1:15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  <c r="N9" s="1315"/>
      <c r="O9" s="1315"/>
    </row>
    <row r="10" spans="1:15" x14ac:dyDescent="0.25">
      <c r="A10" s="1315" t="s">
        <v>863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  <c r="N10" s="1315"/>
      <c r="O10" s="1315"/>
    </row>
    <row r="11" spans="1:15" x14ac:dyDescent="0.25">
      <c r="A11" s="1452" t="s">
        <v>406</v>
      </c>
      <c r="B11" s="1452"/>
      <c r="C11" s="1452"/>
      <c r="D11" s="1452"/>
      <c r="E11" s="1452"/>
      <c r="F11" s="1452"/>
      <c r="G11" s="1452"/>
      <c r="H11" s="1452"/>
      <c r="I11" s="1452"/>
      <c r="J11" s="1452"/>
      <c r="K11" s="1452"/>
      <c r="L11" s="1452"/>
      <c r="M11" s="1452"/>
      <c r="N11" s="1452"/>
      <c r="O11" s="1452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50" t="s">
        <v>7</v>
      </c>
      <c r="B13" s="1450" t="s">
        <v>802</v>
      </c>
      <c r="C13" s="1453" t="s">
        <v>9</v>
      </c>
      <c r="D13" s="1450" t="s">
        <v>832</v>
      </c>
      <c r="E13" s="1450" t="s">
        <v>834</v>
      </c>
      <c r="F13" s="1450" t="s">
        <v>835</v>
      </c>
      <c r="G13" s="384" t="s">
        <v>12</v>
      </c>
      <c r="H13" s="1451" t="s">
        <v>13</v>
      </c>
      <c r="I13" s="1446" t="s">
        <v>14</v>
      </c>
      <c r="J13" s="1446" t="s">
        <v>15</v>
      </c>
      <c r="K13" s="1446" t="s">
        <v>16</v>
      </c>
      <c r="L13" s="1446" t="s">
        <v>17</v>
      </c>
      <c r="M13" s="1446" t="s">
        <v>18</v>
      </c>
      <c r="N13" s="1446" t="s">
        <v>19</v>
      </c>
      <c r="O13" s="1446" t="s">
        <v>20</v>
      </c>
    </row>
    <row r="14" spans="1:15" x14ac:dyDescent="0.25">
      <c r="A14" s="1450"/>
      <c r="B14" s="1450"/>
      <c r="C14" s="1453"/>
      <c r="D14" s="1450"/>
      <c r="E14" s="1450"/>
      <c r="F14" s="1450"/>
      <c r="G14" s="384" t="s">
        <v>21</v>
      </c>
      <c r="H14" s="1451"/>
      <c r="I14" s="1446"/>
      <c r="J14" s="1446"/>
      <c r="K14" s="1446"/>
      <c r="L14" s="1446"/>
      <c r="M14" s="1446"/>
      <c r="N14" s="1446"/>
      <c r="O14" s="1446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447" t="s">
        <v>684</v>
      </c>
      <c r="H81" s="1447"/>
      <c r="I81" s="1447"/>
      <c r="J81" s="1447"/>
      <c r="K81" s="1447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448" t="s">
        <v>852</v>
      </c>
      <c r="H82" s="1448"/>
      <c r="I82" s="1448"/>
      <c r="J82" s="1448"/>
      <c r="K82" s="1448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449" t="s">
        <v>853</v>
      </c>
      <c r="H83" s="1449"/>
      <c r="I83" s="1449"/>
      <c r="J83" s="1449"/>
      <c r="K83" s="1449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</row>
    <row r="8" spans="1:13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</row>
    <row r="9" spans="1:13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</row>
    <row r="10" spans="1:13" x14ac:dyDescent="0.25">
      <c r="A10" s="1315" t="s">
        <v>864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</row>
    <row r="11" spans="1:13" x14ac:dyDescent="0.25">
      <c r="A11" s="1328" t="s">
        <v>412</v>
      </c>
      <c r="B11" s="1328"/>
      <c r="C11" s="1328"/>
      <c r="D11" s="1328"/>
      <c r="E11" s="1328"/>
      <c r="F11" s="1328"/>
      <c r="G11" s="1328"/>
      <c r="H11" s="1328"/>
      <c r="I11" s="1328"/>
      <c r="J11" s="1328"/>
      <c r="K11" s="1328"/>
      <c r="L11" s="1328"/>
      <c r="M11" s="132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420" t="s">
        <v>7</v>
      </c>
      <c r="B13" s="1420" t="s">
        <v>802</v>
      </c>
      <c r="C13" s="1420" t="s">
        <v>9</v>
      </c>
      <c r="D13" s="1420" t="s">
        <v>832</v>
      </c>
      <c r="E13" s="220" t="s">
        <v>12</v>
      </c>
      <c r="F13" s="1455" t="s">
        <v>13</v>
      </c>
      <c r="G13" s="1454" t="s">
        <v>14</v>
      </c>
      <c r="H13" s="1454" t="s">
        <v>15</v>
      </c>
      <c r="I13" s="1454" t="s">
        <v>16</v>
      </c>
      <c r="J13" s="1454" t="s">
        <v>17</v>
      </c>
      <c r="K13" s="1454" t="s">
        <v>18</v>
      </c>
      <c r="L13" s="1454" t="s">
        <v>19</v>
      </c>
      <c r="M13" s="1454" t="s">
        <v>20</v>
      </c>
    </row>
    <row r="14" spans="1:13" x14ac:dyDescent="0.25">
      <c r="A14" s="1420"/>
      <c r="B14" s="1420"/>
      <c r="C14" s="1420"/>
      <c r="D14" s="1420"/>
      <c r="E14" s="220" t="s">
        <v>21</v>
      </c>
      <c r="F14" s="1455"/>
      <c r="G14" s="1454"/>
      <c r="H14" s="1454"/>
      <c r="I14" s="1454"/>
      <c r="J14" s="1454"/>
      <c r="K14" s="1454"/>
      <c r="L14" s="1454"/>
      <c r="M14" s="1454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382" t="s">
        <v>684</v>
      </c>
      <c r="H26" s="1382"/>
      <c r="I26" s="1382"/>
      <c r="J26" s="1382"/>
      <c r="K26" s="138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397" t="s">
        <v>852</v>
      </c>
      <c r="H27" s="1397"/>
      <c r="I27" s="1397"/>
      <c r="J27" s="1397"/>
      <c r="K27" s="1397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398" t="s">
        <v>853</v>
      </c>
      <c r="H28" s="1398"/>
      <c r="I28" s="1398"/>
      <c r="J28" s="1398"/>
      <c r="K28" s="1398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456" t="s">
        <v>0</v>
      </c>
      <c r="B7" s="1456"/>
      <c r="C7" s="1456"/>
      <c r="D7" s="1456"/>
      <c r="E7" s="1456"/>
      <c r="F7" s="1456"/>
      <c r="G7" s="1456"/>
      <c r="H7" s="1456"/>
      <c r="I7" s="1456"/>
      <c r="J7" s="1456"/>
      <c r="K7" s="1456"/>
      <c r="L7" s="1456"/>
      <c r="M7" s="1456"/>
      <c r="N7" s="1456"/>
    </row>
    <row r="8" spans="1:14" ht="15.75" x14ac:dyDescent="0.25">
      <c r="A8" s="1456" t="s">
        <v>1</v>
      </c>
      <c r="B8" s="1456"/>
      <c r="C8" s="1456"/>
      <c r="D8" s="1456"/>
      <c r="E8" s="1456"/>
      <c r="F8" s="1456"/>
      <c r="G8" s="1456"/>
      <c r="H8" s="1456"/>
      <c r="I8" s="1456"/>
      <c r="J8" s="1456"/>
      <c r="K8" s="1456"/>
      <c r="L8" s="1456"/>
      <c r="M8" s="1456"/>
      <c r="N8" s="1456"/>
    </row>
    <row r="9" spans="1:14" ht="15.75" x14ac:dyDescent="0.25">
      <c r="A9" s="1456" t="s">
        <v>3</v>
      </c>
      <c r="B9" s="1456"/>
      <c r="C9" s="1456"/>
      <c r="D9" s="1456"/>
      <c r="E9" s="1456"/>
      <c r="F9" s="1456"/>
      <c r="G9" s="1456"/>
      <c r="H9" s="1456"/>
      <c r="I9" s="1456"/>
      <c r="J9" s="1456"/>
      <c r="K9" s="1456"/>
      <c r="L9" s="1456"/>
      <c r="M9" s="1456"/>
      <c r="N9" s="1456"/>
    </row>
    <row r="10" spans="1:14" ht="15.75" x14ac:dyDescent="0.25">
      <c r="A10" s="1456" t="s">
        <v>866</v>
      </c>
      <c r="B10" s="1456"/>
      <c r="C10" s="1456"/>
      <c r="D10" s="1456"/>
      <c r="E10" s="1456"/>
      <c r="F10" s="1456"/>
      <c r="G10" s="1456"/>
      <c r="H10" s="1456"/>
      <c r="I10" s="1456"/>
      <c r="J10" s="1456"/>
      <c r="K10" s="1456"/>
      <c r="L10" s="1456"/>
      <c r="M10" s="1456"/>
      <c r="N10" s="1456"/>
    </row>
    <row r="11" spans="1:14" ht="15.75" x14ac:dyDescent="0.25">
      <c r="A11" s="1429" t="s">
        <v>5</v>
      </c>
      <c r="B11" s="1429"/>
      <c r="C11" s="1429"/>
      <c r="D11" s="1429"/>
      <c r="E11" s="1429"/>
      <c r="F11" s="1429"/>
      <c r="G11" s="1429"/>
      <c r="H11" s="1429"/>
      <c r="I11" s="1429"/>
      <c r="J11" s="1429"/>
      <c r="K11" s="1429"/>
      <c r="L11" s="1429"/>
      <c r="M11" s="1429"/>
      <c r="N11" s="142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420" t="s">
        <v>7</v>
      </c>
      <c r="B13" s="1420" t="s">
        <v>802</v>
      </c>
      <c r="C13" s="1418" t="s">
        <v>8</v>
      </c>
      <c r="D13" s="1418" t="s">
        <v>10</v>
      </c>
      <c r="E13" s="1418" t="s">
        <v>11</v>
      </c>
      <c r="F13" s="220" t="s">
        <v>12</v>
      </c>
      <c r="G13" s="1427" t="s">
        <v>13</v>
      </c>
      <c r="H13" s="1418" t="s">
        <v>14</v>
      </c>
      <c r="I13" s="1418" t="s">
        <v>15</v>
      </c>
      <c r="J13" s="1418" t="s">
        <v>16</v>
      </c>
      <c r="K13" s="1418" t="s">
        <v>17</v>
      </c>
      <c r="L13" s="1418" t="s">
        <v>18</v>
      </c>
      <c r="M13" s="1418" t="s">
        <v>19</v>
      </c>
      <c r="N13" s="1420" t="s">
        <v>20</v>
      </c>
    </row>
    <row r="14" spans="1:14" x14ac:dyDescent="0.25">
      <c r="A14" s="1420"/>
      <c r="B14" s="1420"/>
      <c r="C14" s="1419"/>
      <c r="D14" s="1419"/>
      <c r="E14" s="1419"/>
      <c r="F14" s="220" t="s">
        <v>21</v>
      </c>
      <c r="G14" s="1428"/>
      <c r="H14" s="1419"/>
      <c r="I14" s="1419"/>
      <c r="J14" s="1419"/>
      <c r="K14" s="1419"/>
      <c r="L14" s="1419"/>
      <c r="M14" s="1419"/>
      <c r="N14" s="142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426" t="s">
        <v>854</v>
      </c>
      <c r="I31" s="1426"/>
      <c r="J31" s="1426"/>
      <c r="K31" s="1426"/>
      <c r="L31" s="1426"/>
      <c r="M31" s="142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423" t="s">
        <v>852</v>
      </c>
      <c r="I32" s="1423"/>
      <c r="J32" s="1423"/>
      <c r="K32" s="1423"/>
      <c r="L32" s="1423"/>
      <c r="M32" s="142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425" t="s">
        <v>853</v>
      </c>
      <c r="I33" s="1425"/>
      <c r="J33" s="1425"/>
      <c r="K33" s="1425"/>
      <c r="L33" s="1425"/>
      <c r="M33" s="142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424"/>
      <c r="J34" s="1424"/>
      <c r="K34" s="1424"/>
      <c r="L34" s="1424"/>
      <c r="M34" s="1424"/>
      <c r="N34" s="1424"/>
    </row>
    <row r="35" spans="1:14" ht="15.75" x14ac:dyDescent="0.25">
      <c r="A35" s="267"/>
      <c r="B35" s="267"/>
      <c r="C35" s="268"/>
      <c r="D35" s="268"/>
      <c r="E35" s="268"/>
      <c r="F35" s="269"/>
      <c r="G35" s="1429"/>
      <c r="H35" s="1429"/>
      <c r="I35" s="1429"/>
      <c r="J35" s="1429"/>
      <c r="K35" s="142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424"/>
      <c r="H36" s="1424"/>
      <c r="I36" s="1424"/>
      <c r="J36" s="1424"/>
      <c r="K36" s="142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398"/>
      <c r="H37" s="1398"/>
      <c r="I37" s="1398"/>
      <c r="J37" s="1398"/>
      <c r="K37" s="139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314"/>
      <c r="B41" s="1314"/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</row>
    <row r="42" spans="1:14" x14ac:dyDescent="0.25">
      <c r="A42" s="1315"/>
      <c r="B42" s="1315"/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</row>
    <row r="7" spans="1:14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</row>
    <row r="8" spans="1:14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</row>
    <row r="9" spans="1:14" x14ac:dyDescent="0.25">
      <c r="A9" s="1421" t="s">
        <v>873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  <c r="N9" s="1421"/>
    </row>
    <row r="10" spans="1:14" x14ac:dyDescent="0.25">
      <c r="A10" s="1422" t="s">
        <v>870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  <c r="N10" s="1422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420" t="s">
        <v>7</v>
      </c>
      <c r="B12" s="1420" t="s">
        <v>802</v>
      </c>
      <c r="C12" s="1420" t="s">
        <v>9</v>
      </c>
      <c r="D12" s="1420" t="s">
        <v>832</v>
      </c>
      <c r="E12" s="1420" t="s">
        <v>867</v>
      </c>
      <c r="F12" s="390" t="s">
        <v>12</v>
      </c>
      <c r="G12" s="1457" t="s">
        <v>13</v>
      </c>
      <c r="H12" s="1458" t="s">
        <v>14</v>
      </c>
      <c r="I12" s="1458" t="s">
        <v>15</v>
      </c>
      <c r="J12" s="1458" t="s">
        <v>16</v>
      </c>
      <c r="K12" s="1458" t="s">
        <v>17</v>
      </c>
      <c r="L12" s="1458" t="s">
        <v>18</v>
      </c>
      <c r="M12" s="1458" t="s">
        <v>19</v>
      </c>
      <c r="N12" s="1458" t="s">
        <v>20</v>
      </c>
    </row>
    <row r="13" spans="1:14" ht="16.5" customHeight="1" x14ac:dyDescent="0.25">
      <c r="A13" s="1420"/>
      <c r="B13" s="1420"/>
      <c r="C13" s="1420"/>
      <c r="D13" s="1420"/>
      <c r="E13" s="1420"/>
      <c r="F13" s="390" t="s">
        <v>21</v>
      </c>
      <c r="G13" s="1457"/>
      <c r="H13" s="1458"/>
      <c r="I13" s="1458"/>
      <c r="J13" s="1458"/>
      <c r="K13" s="1458"/>
      <c r="L13" s="1458"/>
      <c r="M13" s="1458"/>
      <c r="N13" s="1458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426" t="s">
        <v>854</v>
      </c>
      <c r="I21" s="1426"/>
      <c r="J21" s="1426"/>
      <c r="K21" s="1426"/>
      <c r="L21" s="1426"/>
      <c r="M21" s="1426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423" t="s">
        <v>852</v>
      </c>
      <c r="I22" s="1423"/>
      <c r="J22" s="1423"/>
      <c r="K22" s="1423"/>
      <c r="L22" s="1423"/>
      <c r="M22" s="1423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425" t="s">
        <v>853</v>
      </c>
      <c r="I23" s="1425"/>
      <c r="J23" s="1425"/>
      <c r="K23" s="1425"/>
      <c r="L23" s="1425"/>
      <c r="M23" s="1425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424"/>
      <c r="J24" s="1424"/>
      <c r="K24" s="1424"/>
      <c r="L24" s="1424"/>
      <c r="M24" s="1424"/>
      <c r="N24" s="1424"/>
    </row>
    <row r="25" spans="1:14" ht="15.75" x14ac:dyDescent="0.25">
      <c r="A25" s="267"/>
      <c r="B25" s="267"/>
      <c r="C25" s="268"/>
      <c r="D25" s="268"/>
      <c r="E25" s="268"/>
      <c r="F25" s="269"/>
      <c r="G25" s="1429"/>
      <c r="H25" s="1429"/>
      <c r="I25" s="1429"/>
      <c r="J25" s="1429"/>
      <c r="K25" s="1429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346" t="s">
        <v>0</v>
      </c>
      <c r="B8" s="1346"/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</row>
    <row r="9" spans="1:13" x14ac:dyDescent="0.25">
      <c r="A9" s="1346" t="s">
        <v>3</v>
      </c>
      <c r="B9" s="1346"/>
      <c r="C9" s="1346"/>
      <c r="D9" s="1346"/>
      <c r="E9" s="1346"/>
      <c r="F9" s="1346"/>
      <c r="G9" s="1346"/>
      <c r="H9" s="1346"/>
      <c r="I9" s="1346"/>
      <c r="J9" s="1346"/>
      <c r="K9" s="1346"/>
      <c r="L9" s="1346"/>
      <c r="M9" s="1346"/>
    </row>
    <row r="10" spans="1:13" x14ac:dyDescent="0.25">
      <c r="A10" s="1346" t="s">
        <v>876</v>
      </c>
      <c r="B10" s="1346"/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</row>
    <row r="11" spans="1:13" x14ac:dyDescent="0.25">
      <c r="A11" s="1347" t="s">
        <v>404</v>
      </c>
      <c r="B11" s="1347"/>
      <c r="C11" s="1347"/>
      <c r="D11" s="1347"/>
      <c r="E11" s="1347"/>
      <c r="F11" s="1347"/>
      <c r="G11" s="1347"/>
      <c r="H11" s="1347"/>
      <c r="I11" s="1347"/>
      <c r="J11" s="1347"/>
      <c r="K11" s="1347"/>
      <c r="L11" s="1347"/>
      <c r="M11" s="134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467" t="s">
        <v>7</v>
      </c>
      <c r="B14" s="1467" t="s">
        <v>802</v>
      </c>
      <c r="C14" s="1469" t="s">
        <v>9</v>
      </c>
      <c r="D14" s="1471" t="s">
        <v>11</v>
      </c>
      <c r="E14" s="451" t="s">
        <v>12</v>
      </c>
      <c r="F14" s="1473" t="s">
        <v>13</v>
      </c>
      <c r="G14" s="1477" t="s">
        <v>14</v>
      </c>
      <c r="H14" s="1477" t="s">
        <v>15</v>
      </c>
      <c r="I14" s="1477" t="s">
        <v>16</v>
      </c>
      <c r="J14" s="1477" t="s">
        <v>17</v>
      </c>
      <c r="K14" s="1477" t="s">
        <v>18</v>
      </c>
      <c r="L14" s="1475" t="s">
        <v>19</v>
      </c>
      <c r="M14" s="1460" t="s">
        <v>20</v>
      </c>
    </row>
    <row r="15" spans="1:13" ht="14.25" customHeight="1" thickBot="1" x14ac:dyDescent="0.3">
      <c r="A15" s="1468"/>
      <c r="B15" s="1468"/>
      <c r="C15" s="1470"/>
      <c r="D15" s="1472"/>
      <c r="E15" s="452" t="s">
        <v>21</v>
      </c>
      <c r="F15" s="1474"/>
      <c r="G15" s="1478"/>
      <c r="H15" s="1478"/>
      <c r="I15" s="1478"/>
      <c r="J15" s="1478"/>
      <c r="K15" s="1478"/>
      <c r="L15" s="1476"/>
      <c r="M15" s="1461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464"/>
      <c r="K181" s="1464"/>
      <c r="L181" s="1464"/>
      <c r="M181" s="480"/>
    </row>
    <row r="182" spans="1:13" ht="15" customHeight="1" x14ac:dyDescent="0.25">
      <c r="A182" s="1463" t="s">
        <v>892</v>
      </c>
      <c r="B182" s="1463"/>
      <c r="C182" s="482"/>
      <c r="D182" s="1463"/>
      <c r="E182" s="1463"/>
      <c r="F182" s="1463"/>
      <c r="G182" s="467"/>
      <c r="H182" s="568"/>
      <c r="I182" s="1465"/>
      <c r="J182" s="1465"/>
      <c r="K182" s="1465"/>
      <c r="L182" s="1465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463"/>
      <c r="J183" s="1463"/>
      <c r="K183" s="1463"/>
      <c r="L183" s="1463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466" t="s">
        <v>684</v>
      </c>
      <c r="H185" s="1466"/>
      <c r="I185" s="1466"/>
      <c r="J185" s="1466"/>
      <c r="K185" s="1466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459" t="s">
        <v>895</v>
      </c>
      <c r="H186" s="1459"/>
      <c r="I186" s="1459"/>
      <c r="J186" s="1459"/>
      <c r="K186" s="1459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462" t="s">
        <v>896</v>
      </c>
      <c r="H187" s="1462"/>
      <c r="I187" s="1462"/>
      <c r="J187" s="1462"/>
      <c r="K187" s="1462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346"/>
      <c r="C190" s="1346"/>
      <c r="D190" s="1346"/>
      <c r="E190" s="1346"/>
      <c r="F190" s="1346"/>
      <c r="G190" s="1346"/>
      <c r="H190" s="1346"/>
      <c r="I190" s="1346"/>
      <c r="J190" s="1346"/>
      <c r="K190" s="1346"/>
      <c r="L190" s="1346"/>
      <c r="M190" s="385"/>
    </row>
    <row r="193" spans="2:12" x14ac:dyDescent="0.25">
      <c r="B193" s="1347"/>
      <c r="C193" s="1347"/>
      <c r="D193" s="1347"/>
      <c r="E193" s="1347"/>
      <c r="F193" s="1347"/>
      <c r="G193" s="1347"/>
      <c r="H193" s="1347"/>
      <c r="I193" s="1347"/>
      <c r="J193" s="1347"/>
      <c r="K193" s="1347"/>
      <c r="L193" s="1347"/>
    </row>
    <row r="194" spans="2:12" s="213" customFormat="1" x14ac:dyDescent="0.25">
      <c r="B194" s="1315"/>
      <c r="C194" s="1315"/>
      <c r="D194" s="1315"/>
      <c r="E194" s="1315"/>
      <c r="F194" s="1315"/>
      <c r="G194" s="1315"/>
      <c r="H194" s="1315"/>
      <c r="I194" s="1315"/>
      <c r="J194" s="1315"/>
      <c r="K194" s="1315"/>
      <c r="L194" s="1315"/>
    </row>
    <row r="195" spans="2:12" s="213" customFormat="1" x14ac:dyDescent="0.25">
      <c r="B195" s="1314"/>
      <c r="C195" s="1314"/>
      <c r="D195" s="1314"/>
      <c r="E195" s="1314"/>
      <c r="F195" s="1314"/>
      <c r="G195" s="1314"/>
      <c r="H195" s="1314"/>
      <c r="I195" s="1314"/>
      <c r="J195" s="1314"/>
      <c r="K195" s="1314"/>
      <c r="L195" s="1314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346" t="s">
        <v>0</v>
      </c>
      <c r="B7" s="1346"/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  <c r="O7" s="1346"/>
    </row>
    <row r="8" spans="1:15" x14ac:dyDescent="0.25">
      <c r="A8" s="1346" t="s">
        <v>1</v>
      </c>
      <c r="B8" s="1346"/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  <c r="O8" s="1346"/>
    </row>
    <row r="9" spans="1:15" x14ac:dyDescent="0.25">
      <c r="A9" s="1346" t="s">
        <v>3</v>
      </c>
      <c r="B9" s="1346"/>
      <c r="C9" s="1346"/>
      <c r="D9" s="1346"/>
      <c r="E9" s="1346"/>
      <c r="F9" s="1346"/>
      <c r="G9" s="1346"/>
      <c r="H9" s="1346"/>
      <c r="I9" s="1346"/>
      <c r="J9" s="1346"/>
      <c r="K9" s="1346"/>
      <c r="L9" s="1346"/>
      <c r="M9" s="1346"/>
      <c r="N9" s="1346"/>
      <c r="O9" s="1346"/>
    </row>
    <row r="10" spans="1:15" x14ac:dyDescent="0.25">
      <c r="A10" s="1346" t="s">
        <v>881</v>
      </c>
      <c r="B10" s="1346"/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  <c r="O10" s="1346"/>
    </row>
    <row r="11" spans="1:15" x14ac:dyDescent="0.25">
      <c r="A11" s="1479" t="s">
        <v>406</v>
      </c>
      <c r="B11" s="1479"/>
      <c r="C11" s="1479"/>
      <c r="D11" s="1479"/>
      <c r="E11" s="1479"/>
      <c r="F11" s="1479"/>
      <c r="G11" s="1479"/>
      <c r="H11" s="1479"/>
      <c r="I11" s="1479"/>
      <c r="J11" s="1479"/>
      <c r="K11" s="1479"/>
      <c r="L11" s="1479"/>
      <c r="M11" s="1479"/>
      <c r="N11" s="1479"/>
      <c r="O11" s="147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80" t="s">
        <v>7</v>
      </c>
      <c r="B13" s="1480" t="s">
        <v>802</v>
      </c>
      <c r="C13" s="1481" t="s">
        <v>9</v>
      </c>
      <c r="D13" s="1480" t="s">
        <v>832</v>
      </c>
      <c r="E13" s="1480" t="s">
        <v>834</v>
      </c>
      <c r="F13" s="1480" t="s">
        <v>835</v>
      </c>
      <c r="G13" s="476" t="s">
        <v>12</v>
      </c>
      <c r="H13" s="1484" t="s">
        <v>13</v>
      </c>
      <c r="I13" s="1482" t="s">
        <v>14</v>
      </c>
      <c r="J13" s="1482" t="s">
        <v>15</v>
      </c>
      <c r="K13" s="1482" t="s">
        <v>16</v>
      </c>
      <c r="L13" s="1482" t="s">
        <v>17</v>
      </c>
      <c r="M13" s="1482" t="s">
        <v>18</v>
      </c>
      <c r="N13" s="1482" t="s">
        <v>19</v>
      </c>
      <c r="O13" s="1482" t="s">
        <v>20</v>
      </c>
    </row>
    <row r="14" spans="1:15" x14ac:dyDescent="0.25">
      <c r="A14" s="1480"/>
      <c r="B14" s="1480"/>
      <c r="C14" s="1481"/>
      <c r="D14" s="1480"/>
      <c r="E14" s="1480"/>
      <c r="F14" s="1480"/>
      <c r="G14" s="476" t="s">
        <v>21</v>
      </c>
      <c r="H14" s="1484"/>
      <c r="I14" s="1482"/>
      <c r="J14" s="1482"/>
      <c r="K14" s="1482"/>
      <c r="L14" s="1482"/>
      <c r="M14" s="1482"/>
      <c r="N14" s="1482"/>
      <c r="O14" s="1482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483" t="s">
        <v>684</v>
      </c>
      <c r="H63" s="1483"/>
      <c r="I63" s="1483"/>
      <c r="J63" s="1483"/>
      <c r="K63" s="1483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485" t="s">
        <v>852</v>
      </c>
      <c r="H64" s="1485"/>
      <c r="I64" s="1485"/>
      <c r="J64" s="1485"/>
      <c r="K64" s="1485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486" t="s">
        <v>853</v>
      </c>
      <c r="H65" s="1486"/>
      <c r="I65" s="1486"/>
      <c r="J65" s="1486"/>
      <c r="K65" s="1486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46" t="s">
        <v>0</v>
      </c>
      <c r="B7" s="1346"/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  <c r="O7" s="1346"/>
    </row>
    <row r="8" spans="1:15" x14ac:dyDescent="0.25">
      <c r="A8" s="1346" t="s">
        <v>1</v>
      </c>
      <c r="B8" s="1346"/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  <c r="O8" s="1346"/>
    </row>
    <row r="9" spans="1:15" x14ac:dyDescent="0.25">
      <c r="A9" s="1346" t="s">
        <v>3</v>
      </c>
      <c r="B9" s="1346"/>
      <c r="C9" s="1346"/>
      <c r="D9" s="1346"/>
      <c r="E9" s="1346"/>
      <c r="F9" s="1346"/>
      <c r="G9" s="1346"/>
      <c r="H9" s="1346"/>
      <c r="I9" s="1346"/>
      <c r="J9" s="1346"/>
      <c r="K9" s="1346"/>
      <c r="L9" s="1346"/>
      <c r="M9" s="1346"/>
      <c r="N9" s="1346"/>
      <c r="O9" s="1346"/>
    </row>
    <row r="10" spans="1:15" x14ac:dyDescent="0.25">
      <c r="A10" s="1346" t="s">
        <v>879</v>
      </c>
      <c r="B10" s="1346"/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  <c r="O10" s="1346"/>
    </row>
    <row r="11" spans="1:15" x14ac:dyDescent="0.25">
      <c r="A11" s="1479" t="s">
        <v>441</v>
      </c>
      <c r="B11" s="1479"/>
      <c r="C11" s="1479"/>
      <c r="D11" s="1479"/>
      <c r="E11" s="1479"/>
      <c r="F11" s="1479"/>
      <c r="G11" s="1479"/>
      <c r="H11" s="1479"/>
      <c r="I11" s="1479"/>
      <c r="J11" s="1479"/>
      <c r="K11" s="1479"/>
      <c r="L11" s="1479"/>
      <c r="M11" s="1479"/>
      <c r="N11" s="1479"/>
      <c r="O11" s="147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80" t="s">
        <v>7</v>
      </c>
      <c r="B13" s="1480" t="s">
        <v>802</v>
      </c>
      <c r="C13" s="1481" t="s">
        <v>9</v>
      </c>
      <c r="D13" s="1480" t="s">
        <v>832</v>
      </c>
      <c r="E13" s="1480" t="s">
        <v>834</v>
      </c>
      <c r="F13" s="1480" t="s">
        <v>835</v>
      </c>
      <c r="G13" s="476" t="s">
        <v>12</v>
      </c>
      <c r="H13" s="1484" t="s">
        <v>13</v>
      </c>
      <c r="I13" s="1482" t="s">
        <v>14</v>
      </c>
      <c r="J13" s="1482" t="s">
        <v>15</v>
      </c>
      <c r="K13" s="1482" t="s">
        <v>16</v>
      </c>
      <c r="L13" s="1482" t="s">
        <v>17</v>
      </c>
      <c r="M13" s="1482" t="s">
        <v>18</v>
      </c>
      <c r="N13" s="1482" t="s">
        <v>19</v>
      </c>
      <c r="O13" s="1482" t="s">
        <v>20</v>
      </c>
    </row>
    <row r="14" spans="1:15" x14ac:dyDescent="0.25">
      <c r="A14" s="1480"/>
      <c r="B14" s="1480"/>
      <c r="C14" s="1481"/>
      <c r="D14" s="1480"/>
      <c r="E14" s="1480"/>
      <c r="F14" s="1480"/>
      <c r="G14" s="476" t="s">
        <v>21</v>
      </c>
      <c r="H14" s="1484"/>
      <c r="I14" s="1482"/>
      <c r="J14" s="1482"/>
      <c r="K14" s="1482"/>
      <c r="L14" s="1482"/>
      <c r="M14" s="1482"/>
      <c r="N14" s="1482"/>
      <c r="O14" s="1482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483" t="s">
        <v>684</v>
      </c>
      <c r="H46" s="1483"/>
      <c r="I46" s="1483"/>
      <c r="J46" s="1483"/>
      <c r="K46" s="1483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485" t="s">
        <v>887</v>
      </c>
      <c r="H47" s="1485"/>
      <c r="I47" s="1485"/>
      <c r="J47" s="1485"/>
      <c r="K47" s="1485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486" t="s">
        <v>853</v>
      </c>
      <c r="H48" s="1486"/>
      <c r="I48" s="1486"/>
      <c r="J48" s="1486"/>
      <c r="K48" s="1486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</row>
    <row r="8" spans="1:13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</row>
    <row r="9" spans="1:13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</row>
    <row r="10" spans="1:13" x14ac:dyDescent="0.25">
      <c r="A10" s="1315" t="s">
        <v>880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</row>
    <row r="11" spans="1:13" x14ac:dyDescent="0.25">
      <c r="A11" s="1328" t="s">
        <v>412</v>
      </c>
      <c r="B11" s="1328"/>
      <c r="C11" s="1328"/>
      <c r="D11" s="1328"/>
      <c r="E11" s="1328"/>
      <c r="F11" s="1328"/>
      <c r="G11" s="1328"/>
      <c r="H11" s="1328"/>
      <c r="I11" s="1328"/>
      <c r="J11" s="1328"/>
      <c r="K11" s="1328"/>
      <c r="L11" s="1328"/>
      <c r="M11" s="132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487" t="s">
        <v>7</v>
      </c>
      <c r="B13" s="1487" t="s">
        <v>802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487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314" t="s">
        <v>684</v>
      </c>
      <c r="H26" s="1314"/>
      <c r="I26" s="1314"/>
      <c r="J26" s="1314"/>
      <c r="K26" s="131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490" t="s">
        <v>852</v>
      </c>
      <c r="H27" s="1490"/>
      <c r="I27" s="1490"/>
      <c r="J27" s="1490"/>
      <c r="K27" s="149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491" t="s">
        <v>853</v>
      </c>
      <c r="H28" s="1491"/>
      <c r="I28" s="1491"/>
      <c r="J28" s="1491"/>
      <c r="K28" s="1491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456" t="s">
        <v>0</v>
      </c>
      <c r="B7" s="1456"/>
      <c r="C7" s="1456"/>
      <c r="D7" s="1456"/>
      <c r="E7" s="1456"/>
      <c r="F7" s="1456"/>
      <c r="G7" s="1456"/>
      <c r="H7" s="1456"/>
      <c r="I7" s="1456"/>
      <c r="J7" s="1456"/>
      <c r="K7" s="1456"/>
      <c r="L7" s="1456"/>
      <c r="M7" s="1456"/>
      <c r="N7" s="1456"/>
    </row>
    <row r="8" spans="1:14" ht="15.75" x14ac:dyDescent="0.25">
      <c r="A8" s="1456" t="s">
        <v>1</v>
      </c>
      <c r="B8" s="1456"/>
      <c r="C8" s="1456"/>
      <c r="D8" s="1456"/>
      <c r="E8" s="1456"/>
      <c r="F8" s="1456"/>
      <c r="G8" s="1456"/>
      <c r="H8" s="1456"/>
      <c r="I8" s="1456"/>
      <c r="J8" s="1456"/>
      <c r="K8" s="1456"/>
      <c r="L8" s="1456"/>
      <c r="M8" s="1456"/>
      <c r="N8" s="1456"/>
    </row>
    <row r="9" spans="1:14" ht="15.75" x14ac:dyDescent="0.25">
      <c r="A9" s="1456" t="s">
        <v>3</v>
      </c>
      <c r="B9" s="1456"/>
      <c r="C9" s="1456"/>
      <c r="D9" s="1456"/>
      <c r="E9" s="1456"/>
      <c r="F9" s="1456"/>
      <c r="G9" s="1456"/>
      <c r="H9" s="1456"/>
      <c r="I9" s="1456"/>
      <c r="J9" s="1456"/>
      <c r="K9" s="1456"/>
      <c r="L9" s="1456"/>
      <c r="M9" s="1456"/>
      <c r="N9" s="1456"/>
    </row>
    <row r="10" spans="1:14" ht="15.75" x14ac:dyDescent="0.25">
      <c r="A10" s="1456" t="s">
        <v>882</v>
      </c>
      <c r="B10" s="1456"/>
      <c r="C10" s="1456"/>
      <c r="D10" s="1456"/>
      <c r="E10" s="1456"/>
      <c r="F10" s="1456"/>
      <c r="G10" s="1456"/>
      <c r="H10" s="1456"/>
      <c r="I10" s="1456"/>
      <c r="J10" s="1456"/>
      <c r="K10" s="1456"/>
      <c r="L10" s="1456"/>
      <c r="M10" s="1456"/>
      <c r="N10" s="1456"/>
    </row>
    <row r="11" spans="1:14" ht="15.75" x14ac:dyDescent="0.25">
      <c r="A11" s="1429" t="s">
        <v>5</v>
      </c>
      <c r="B11" s="1429"/>
      <c r="C11" s="1429"/>
      <c r="D11" s="1429"/>
      <c r="E11" s="1429"/>
      <c r="F11" s="1429"/>
      <c r="G11" s="1429"/>
      <c r="H11" s="1429"/>
      <c r="I11" s="1429"/>
      <c r="J11" s="1429"/>
      <c r="K11" s="1429"/>
      <c r="L11" s="1429"/>
      <c r="M11" s="1429"/>
      <c r="N11" s="142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480" t="s">
        <v>7</v>
      </c>
      <c r="B13" s="1480" t="s">
        <v>802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480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426" t="s">
        <v>854</v>
      </c>
      <c r="I31" s="1426"/>
      <c r="J31" s="1426"/>
      <c r="K31" s="1426"/>
      <c r="L31" s="1426"/>
      <c r="M31" s="142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423" t="s">
        <v>852</v>
      </c>
      <c r="I32" s="1423"/>
      <c r="J32" s="1423"/>
      <c r="K32" s="1423"/>
      <c r="L32" s="1423"/>
      <c r="M32" s="142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425" t="s">
        <v>853</v>
      </c>
      <c r="I33" s="1425"/>
      <c r="J33" s="1425"/>
      <c r="K33" s="1425"/>
      <c r="L33" s="1425"/>
      <c r="M33" s="142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424"/>
      <c r="J34" s="1424"/>
      <c r="K34" s="1424"/>
      <c r="L34" s="1424"/>
      <c r="M34" s="1424"/>
      <c r="N34" s="1424"/>
    </row>
    <row r="35" spans="1:14" ht="15.75" x14ac:dyDescent="0.25">
      <c r="A35" s="267"/>
      <c r="B35" s="267"/>
      <c r="C35" s="268"/>
      <c r="D35" s="268"/>
      <c r="E35" s="268"/>
      <c r="F35" s="269"/>
      <c r="G35" s="1429"/>
      <c r="H35" s="1429"/>
      <c r="I35" s="1429"/>
      <c r="J35" s="1429"/>
      <c r="K35" s="142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424"/>
      <c r="H36" s="1424"/>
      <c r="I36" s="1424"/>
      <c r="J36" s="1424"/>
      <c r="K36" s="142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398"/>
      <c r="H37" s="1398"/>
      <c r="I37" s="1398"/>
      <c r="J37" s="1398"/>
      <c r="K37" s="139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314"/>
      <c r="B41" s="1314"/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</row>
    <row r="42" spans="1:14" x14ac:dyDescent="0.25">
      <c r="A42" s="1315"/>
      <c r="B42" s="1315"/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891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2" t="s">
        <v>870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80" t="s">
        <v>7</v>
      </c>
      <c r="B12" s="1480" t="s">
        <v>802</v>
      </c>
      <c r="C12" s="1480" t="s">
        <v>9</v>
      </c>
      <c r="D12" s="1480" t="s">
        <v>832</v>
      </c>
      <c r="E12" s="390" t="s">
        <v>12</v>
      </c>
      <c r="F12" s="1457" t="s">
        <v>13</v>
      </c>
      <c r="G12" s="1458" t="s">
        <v>14</v>
      </c>
      <c r="H12" s="1458" t="s">
        <v>15</v>
      </c>
      <c r="I12" s="1458" t="s">
        <v>16</v>
      </c>
      <c r="J12" s="1458" t="s">
        <v>17</v>
      </c>
      <c r="K12" s="1458" t="s">
        <v>18</v>
      </c>
      <c r="L12" s="1458" t="s">
        <v>19</v>
      </c>
      <c r="M12" s="1458" t="s">
        <v>20</v>
      </c>
    </row>
    <row r="13" spans="1:13" ht="16.5" customHeight="1" x14ac:dyDescent="0.25">
      <c r="A13" s="1480"/>
      <c r="B13" s="1480"/>
      <c r="C13" s="1480"/>
      <c r="D13" s="1480"/>
      <c r="E13" s="390" t="s">
        <v>21</v>
      </c>
      <c r="F13" s="1457"/>
      <c r="G13" s="1458"/>
      <c r="H13" s="1458"/>
      <c r="I13" s="1458"/>
      <c r="J13" s="1458"/>
      <c r="K13" s="1458"/>
      <c r="L13" s="1458"/>
      <c r="M13" s="145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496" t="s">
        <v>854</v>
      </c>
      <c r="H21" s="1496"/>
      <c r="I21" s="1496"/>
      <c r="J21" s="1496"/>
      <c r="K21" s="1496"/>
      <c r="L21" s="149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423" t="s">
        <v>852</v>
      </c>
      <c r="H22" s="1423"/>
      <c r="I22" s="1423"/>
      <c r="J22" s="1423"/>
      <c r="K22" s="1423"/>
      <c r="L22" s="142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425" t="s">
        <v>853</v>
      </c>
      <c r="H23" s="1425"/>
      <c r="I23" s="1425"/>
      <c r="J23" s="1425"/>
      <c r="K23" s="1425"/>
      <c r="L23" s="142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497"/>
      <c r="I24" s="1497"/>
      <c r="J24" s="1497"/>
      <c r="K24" s="1497"/>
      <c r="L24" s="1497"/>
      <c r="M24" s="1497"/>
    </row>
    <row r="25" spans="1:13" x14ac:dyDescent="0.25">
      <c r="A25" s="531"/>
      <c r="B25" s="531"/>
      <c r="C25" s="259"/>
      <c r="D25" s="259"/>
      <c r="E25" s="269"/>
      <c r="F25" s="1425"/>
      <c r="G25" s="1425"/>
      <c r="H25" s="1425"/>
      <c r="I25" s="1425"/>
      <c r="J25" s="1425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885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80" t="s">
        <v>7</v>
      </c>
      <c r="B12" s="1480" t="s">
        <v>802</v>
      </c>
      <c r="C12" s="1480" t="s">
        <v>9</v>
      </c>
      <c r="D12" s="1480" t="s">
        <v>832</v>
      </c>
      <c r="E12" s="390" t="s">
        <v>12</v>
      </c>
      <c r="F12" s="1457" t="s">
        <v>13</v>
      </c>
      <c r="G12" s="1458" t="s">
        <v>14</v>
      </c>
      <c r="H12" s="1458" t="s">
        <v>15</v>
      </c>
      <c r="I12" s="1458" t="s">
        <v>16</v>
      </c>
      <c r="J12" s="1458" t="s">
        <v>17</v>
      </c>
      <c r="K12" s="1458" t="s">
        <v>18</v>
      </c>
      <c r="L12" s="1458" t="s">
        <v>19</v>
      </c>
      <c r="M12" s="1458" t="s">
        <v>20</v>
      </c>
    </row>
    <row r="13" spans="1:13" ht="16.5" customHeight="1" x14ac:dyDescent="0.25">
      <c r="A13" s="1480"/>
      <c r="B13" s="1480"/>
      <c r="C13" s="1480"/>
      <c r="D13" s="1480"/>
      <c r="E13" s="390" t="s">
        <v>21</v>
      </c>
      <c r="F13" s="1457"/>
      <c r="G13" s="1458"/>
      <c r="H13" s="1458"/>
      <c r="I13" s="1458"/>
      <c r="J13" s="1458"/>
      <c r="K13" s="1458"/>
      <c r="L13" s="1458"/>
      <c r="M13" s="145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498" t="s">
        <v>854</v>
      </c>
      <c r="H21" s="1498"/>
      <c r="I21" s="1498"/>
      <c r="J21" s="1498"/>
      <c r="K21" s="1498"/>
      <c r="L21" s="149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499" t="s">
        <v>852</v>
      </c>
      <c r="H22" s="1499"/>
      <c r="I22" s="1499"/>
      <c r="J22" s="1499"/>
      <c r="K22" s="1499"/>
      <c r="L22" s="149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00" t="s">
        <v>853</v>
      </c>
      <c r="H23" s="1500"/>
      <c r="I23" s="1500"/>
      <c r="J23" s="1500"/>
      <c r="K23" s="1500"/>
      <c r="L23" s="150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01"/>
      <c r="I24" s="1501"/>
      <c r="J24" s="1501"/>
      <c r="K24" s="1501"/>
      <c r="L24" s="1501"/>
      <c r="M24" s="1501"/>
    </row>
    <row r="25" spans="1:13" ht="15.75" x14ac:dyDescent="0.25">
      <c r="A25" s="267"/>
      <c r="B25" s="267"/>
      <c r="C25" s="268"/>
      <c r="D25" s="268"/>
      <c r="E25" s="269"/>
      <c r="F25" s="1429"/>
      <c r="G25" s="1429"/>
      <c r="H25" s="1429"/>
      <c r="I25" s="1429"/>
      <c r="J25" s="142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346" t="s">
        <v>0</v>
      </c>
      <c r="B8" s="1346"/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</row>
    <row r="9" spans="1:13" x14ac:dyDescent="0.25">
      <c r="A9" s="1346" t="s">
        <v>3</v>
      </c>
      <c r="B9" s="1346"/>
      <c r="C9" s="1346"/>
      <c r="D9" s="1346"/>
      <c r="E9" s="1346"/>
      <c r="F9" s="1346"/>
      <c r="G9" s="1346"/>
      <c r="H9" s="1346"/>
      <c r="I9" s="1346"/>
      <c r="J9" s="1346"/>
      <c r="K9" s="1346"/>
      <c r="L9" s="1346"/>
      <c r="M9" s="1346"/>
    </row>
    <row r="10" spans="1:13" x14ac:dyDescent="0.25">
      <c r="A10" s="1346" t="s">
        <v>900</v>
      </c>
      <c r="B10" s="1346"/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</row>
    <row r="11" spans="1:13" x14ac:dyDescent="0.25">
      <c r="A11" s="1347" t="s">
        <v>404</v>
      </c>
      <c r="B11" s="1347"/>
      <c r="C11" s="1347"/>
      <c r="D11" s="1347"/>
      <c r="E11" s="1347"/>
      <c r="F11" s="1347"/>
      <c r="G11" s="1347"/>
      <c r="H11" s="1347"/>
      <c r="I11" s="1347"/>
      <c r="J11" s="1347"/>
      <c r="K11" s="1347"/>
      <c r="L11" s="1347"/>
      <c r="M11" s="134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467" t="s">
        <v>7</v>
      </c>
      <c r="B14" s="1467" t="s">
        <v>802</v>
      </c>
      <c r="C14" s="1469" t="s">
        <v>9</v>
      </c>
      <c r="D14" s="1471" t="s">
        <v>11</v>
      </c>
      <c r="E14" s="451" t="s">
        <v>12</v>
      </c>
      <c r="F14" s="1473" t="s">
        <v>13</v>
      </c>
      <c r="G14" s="1477" t="s">
        <v>14</v>
      </c>
      <c r="H14" s="1477" t="s">
        <v>15</v>
      </c>
      <c r="I14" s="1477" t="s">
        <v>16</v>
      </c>
      <c r="J14" s="1477" t="s">
        <v>17</v>
      </c>
      <c r="K14" s="1477" t="s">
        <v>18</v>
      </c>
      <c r="L14" s="1475" t="s">
        <v>19</v>
      </c>
      <c r="M14" s="1460" t="s">
        <v>20</v>
      </c>
    </row>
    <row r="15" spans="1:13" ht="14.25" customHeight="1" thickBot="1" x14ac:dyDescent="0.3">
      <c r="A15" s="1468"/>
      <c r="B15" s="1468"/>
      <c r="C15" s="1470"/>
      <c r="D15" s="1472"/>
      <c r="E15" s="452" t="s">
        <v>21</v>
      </c>
      <c r="F15" s="1474"/>
      <c r="G15" s="1478"/>
      <c r="H15" s="1478"/>
      <c r="I15" s="1478"/>
      <c r="J15" s="1478"/>
      <c r="K15" s="1478"/>
      <c r="L15" s="1476"/>
      <c r="M15" s="1461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464"/>
      <c r="K180" s="1464"/>
      <c r="L180" s="1464"/>
      <c r="M180" s="480"/>
    </row>
    <row r="181" spans="1:13" ht="15" customHeight="1" x14ac:dyDescent="0.25">
      <c r="A181" s="1463" t="s">
        <v>892</v>
      </c>
      <c r="B181" s="1463"/>
      <c r="C181" s="482"/>
      <c r="D181" s="1463"/>
      <c r="E181" s="1463"/>
      <c r="F181" s="1463"/>
      <c r="G181" s="467"/>
      <c r="H181" s="568"/>
      <c r="I181" s="1465"/>
      <c r="J181" s="1465"/>
      <c r="K181" s="1465"/>
      <c r="L181" s="1465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463"/>
      <c r="J182" s="1463"/>
      <c r="K182" s="1463"/>
      <c r="L182" s="1463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466" t="s">
        <v>684</v>
      </c>
      <c r="H184" s="1466"/>
      <c r="I184" s="1466"/>
      <c r="J184" s="1466"/>
      <c r="K184" s="1466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459" t="s">
        <v>895</v>
      </c>
      <c r="H185" s="1459"/>
      <c r="I185" s="1459"/>
      <c r="J185" s="1459"/>
      <c r="K185" s="1459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462" t="s">
        <v>896</v>
      </c>
      <c r="H186" s="1462"/>
      <c r="I186" s="1462"/>
      <c r="J186" s="1462"/>
      <c r="K186" s="1462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346"/>
      <c r="C189" s="1346"/>
      <c r="D189" s="1346"/>
      <c r="E189" s="1346"/>
      <c r="F189" s="1346"/>
      <c r="G189" s="1346"/>
      <c r="H189" s="1346"/>
      <c r="I189" s="1346"/>
      <c r="J189" s="1346"/>
      <c r="K189" s="1346"/>
      <c r="L189" s="1346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347"/>
      <c r="C192" s="1347"/>
      <c r="D192" s="1347"/>
      <c r="E192" s="1347"/>
      <c r="F192" s="1347"/>
      <c r="G192" s="1347"/>
      <c r="H192" s="1347"/>
      <c r="I192" s="1347"/>
      <c r="J192" s="1347"/>
      <c r="K192" s="1347"/>
      <c r="L192" s="1347"/>
      <c r="M192" s="385"/>
    </row>
    <row r="193" spans="2:12" s="213" customFormat="1" x14ac:dyDescent="0.25">
      <c r="B193" s="1315"/>
      <c r="C193" s="1315"/>
      <c r="D193" s="1315"/>
      <c r="E193" s="1315"/>
      <c r="F193" s="1315"/>
      <c r="G193" s="1315"/>
      <c r="H193" s="1315"/>
      <c r="I193" s="1315"/>
      <c r="J193" s="1315"/>
      <c r="K193" s="1315"/>
      <c r="L193" s="1315"/>
    </row>
    <row r="194" spans="2:12" s="213" customFormat="1" x14ac:dyDescent="0.25">
      <c r="B194" s="1314"/>
      <c r="C194" s="1314"/>
      <c r="D194" s="1314"/>
      <c r="E194" s="1314"/>
      <c r="F194" s="1314"/>
      <c r="G194" s="1314"/>
      <c r="H194" s="1314"/>
      <c r="I194" s="1314"/>
      <c r="J194" s="1314"/>
      <c r="K194" s="1314"/>
      <c r="L194" s="1314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346" t="s">
        <v>0</v>
      </c>
      <c r="B7" s="1346"/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  <c r="O7" s="1346"/>
    </row>
    <row r="8" spans="1:15" x14ac:dyDescent="0.25">
      <c r="A8" s="1346" t="s">
        <v>1</v>
      </c>
      <c r="B8" s="1346"/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  <c r="O8" s="1346"/>
    </row>
    <row r="9" spans="1:15" x14ac:dyDescent="0.25">
      <c r="A9" s="1346" t="s">
        <v>3</v>
      </c>
      <c r="B9" s="1346"/>
      <c r="C9" s="1346"/>
      <c r="D9" s="1346"/>
      <c r="E9" s="1346"/>
      <c r="F9" s="1346"/>
      <c r="G9" s="1346"/>
      <c r="H9" s="1346"/>
      <c r="I9" s="1346"/>
      <c r="J9" s="1346"/>
      <c r="K9" s="1346"/>
      <c r="L9" s="1346"/>
      <c r="M9" s="1346"/>
      <c r="N9" s="1346"/>
      <c r="O9" s="1346"/>
    </row>
    <row r="10" spans="1:15" x14ac:dyDescent="0.25">
      <c r="A10" s="1346" t="s">
        <v>901</v>
      </c>
      <c r="B10" s="1346"/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  <c r="O10" s="1346"/>
    </row>
    <row r="11" spans="1:15" x14ac:dyDescent="0.25">
      <c r="A11" s="1479" t="s">
        <v>406</v>
      </c>
      <c r="B11" s="1479"/>
      <c r="C11" s="1479"/>
      <c r="D11" s="1479"/>
      <c r="E11" s="1479"/>
      <c r="F11" s="1479"/>
      <c r="G11" s="1479"/>
      <c r="H11" s="1479"/>
      <c r="I11" s="1479"/>
      <c r="J11" s="1479"/>
      <c r="K11" s="1479"/>
      <c r="L11" s="1479"/>
      <c r="M11" s="1479"/>
      <c r="N11" s="1479"/>
      <c r="O11" s="147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87" t="s">
        <v>7</v>
      </c>
      <c r="B13" s="1487" t="s">
        <v>802</v>
      </c>
      <c r="C13" s="1502" t="s">
        <v>9</v>
      </c>
      <c r="D13" s="1487" t="s">
        <v>832</v>
      </c>
      <c r="E13" s="1487" t="s">
        <v>834</v>
      </c>
      <c r="F13" s="1487" t="s">
        <v>835</v>
      </c>
      <c r="G13" s="421" t="s">
        <v>12</v>
      </c>
      <c r="H13" s="1488" t="s">
        <v>13</v>
      </c>
      <c r="I13" s="1489" t="s">
        <v>14</v>
      </c>
      <c r="J13" s="1489" t="s">
        <v>15</v>
      </c>
      <c r="K13" s="1489" t="s">
        <v>16</v>
      </c>
      <c r="L13" s="1489" t="s">
        <v>17</v>
      </c>
      <c r="M13" s="1489" t="s">
        <v>18</v>
      </c>
      <c r="N13" s="1489" t="s">
        <v>19</v>
      </c>
      <c r="O13" s="1489" t="s">
        <v>20</v>
      </c>
    </row>
    <row r="14" spans="1:15" x14ac:dyDescent="0.25">
      <c r="A14" s="1487"/>
      <c r="B14" s="1487"/>
      <c r="C14" s="1502"/>
      <c r="D14" s="1487"/>
      <c r="E14" s="1487"/>
      <c r="F14" s="1487"/>
      <c r="G14" s="421" t="s">
        <v>21</v>
      </c>
      <c r="H14" s="1488"/>
      <c r="I14" s="1489"/>
      <c r="J14" s="1489"/>
      <c r="K14" s="1489"/>
      <c r="L14" s="1489"/>
      <c r="M14" s="1489"/>
      <c r="N14" s="1489"/>
      <c r="O14" s="1489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483" t="s">
        <v>684</v>
      </c>
      <c r="H50" s="1483"/>
      <c r="I50" s="1483"/>
      <c r="J50" s="1483"/>
      <c r="K50" s="1483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485" t="s">
        <v>852</v>
      </c>
      <c r="H51" s="1485"/>
      <c r="I51" s="1485"/>
      <c r="J51" s="1485"/>
      <c r="K51" s="1485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486" t="s">
        <v>853</v>
      </c>
      <c r="H52" s="1486"/>
      <c r="I52" s="1486"/>
      <c r="J52" s="1486"/>
      <c r="K52" s="1486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46" t="s">
        <v>0</v>
      </c>
      <c r="B7" s="1346"/>
      <c r="C7" s="1346"/>
      <c r="D7" s="1346"/>
      <c r="E7" s="1346"/>
      <c r="F7" s="1346"/>
      <c r="G7" s="1346"/>
      <c r="H7" s="1346"/>
      <c r="I7" s="1346"/>
      <c r="J7" s="1346"/>
      <c r="K7" s="1346"/>
      <c r="L7" s="1346"/>
      <c r="M7" s="1346"/>
      <c r="N7" s="1346"/>
      <c r="O7" s="1346"/>
    </row>
    <row r="8" spans="1:15" x14ac:dyDescent="0.25">
      <c r="A8" s="1346" t="s">
        <v>1</v>
      </c>
      <c r="B8" s="1346"/>
      <c r="C8" s="1346"/>
      <c r="D8" s="1346"/>
      <c r="E8" s="1346"/>
      <c r="F8" s="1346"/>
      <c r="G8" s="1346"/>
      <c r="H8" s="1346"/>
      <c r="I8" s="1346"/>
      <c r="J8" s="1346"/>
      <c r="K8" s="1346"/>
      <c r="L8" s="1346"/>
      <c r="M8" s="1346"/>
      <c r="N8" s="1346"/>
      <c r="O8" s="1346"/>
    </row>
    <row r="9" spans="1:15" x14ac:dyDescent="0.25">
      <c r="A9" s="1346" t="s">
        <v>3</v>
      </c>
      <c r="B9" s="1346"/>
      <c r="C9" s="1346"/>
      <c r="D9" s="1346"/>
      <c r="E9" s="1346"/>
      <c r="F9" s="1346"/>
      <c r="G9" s="1346"/>
      <c r="H9" s="1346"/>
      <c r="I9" s="1346"/>
      <c r="J9" s="1346"/>
      <c r="K9" s="1346"/>
      <c r="L9" s="1346"/>
      <c r="M9" s="1346"/>
      <c r="N9" s="1346"/>
      <c r="O9" s="1346"/>
    </row>
    <row r="10" spans="1:15" x14ac:dyDescent="0.25">
      <c r="A10" s="1346" t="s">
        <v>903</v>
      </c>
      <c r="B10" s="1346"/>
      <c r="C10" s="1346"/>
      <c r="D10" s="1346"/>
      <c r="E10" s="1346"/>
      <c r="F10" s="1346"/>
      <c r="G10" s="1346"/>
      <c r="H10" s="1346"/>
      <c r="I10" s="1346"/>
      <c r="J10" s="1346"/>
      <c r="K10" s="1346"/>
      <c r="L10" s="1346"/>
      <c r="M10" s="1346"/>
      <c r="N10" s="1346"/>
      <c r="O10" s="1346"/>
    </row>
    <row r="11" spans="1:15" x14ac:dyDescent="0.25">
      <c r="A11" s="1479" t="s">
        <v>441</v>
      </c>
      <c r="B11" s="1479"/>
      <c r="C11" s="1479"/>
      <c r="D11" s="1479"/>
      <c r="E11" s="1479"/>
      <c r="F11" s="1479"/>
      <c r="G11" s="1479"/>
      <c r="H11" s="1479"/>
      <c r="I11" s="1479"/>
      <c r="J11" s="1479"/>
      <c r="K11" s="1479"/>
      <c r="L11" s="1479"/>
      <c r="M11" s="1479"/>
      <c r="N11" s="1479"/>
      <c r="O11" s="147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80" t="s">
        <v>7</v>
      </c>
      <c r="B13" s="1480" t="s">
        <v>802</v>
      </c>
      <c r="C13" s="1481" t="s">
        <v>9</v>
      </c>
      <c r="D13" s="1480" t="s">
        <v>832</v>
      </c>
      <c r="E13" s="1480" t="s">
        <v>834</v>
      </c>
      <c r="F13" s="1480" t="s">
        <v>835</v>
      </c>
      <c r="G13" s="476" t="s">
        <v>12</v>
      </c>
      <c r="H13" s="1484" t="s">
        <v>13</v>
      </c>
      <c r="I13" s="1482" t="s">
        <v>14</v>
      </c>
      <c r="J13" s="1482" t="s">
        <v>15</v>
      </c>
      <c r="K13" s="1482" t="s">
        <v>16</v>
      </c>
      <c r="L13" s="1482" t="s">
        <v>17</v>
      </c>
      <c r="M13" s="1482" t="s">
        <v>18</v>
      </c>
      <c r="N13" s="1482" t="s">
        <v>19</v>
      </c>
      <c r="O13" s="1482" t="s">
        <v>20</v>
      </c>
    </row>
    <row r="14" spans="1:15" x14ac:dyDescent="0.25">
      <c r="A14" s="1480"/>
      <c r="B14" s="1480"/>
      <c r="C14" s="1481"/>
      <c r="D14" s="1480"/>
      <c r="E14" s="1480"/>
      <c r="F14" s="1480"/>
      <c r="G14" s="476" t="s">
        <v>21</v>
      </c>
      <c r="H14" s="1484"/>
      <c r="I14" s="1482"/>
      <c r="J14" s="1482"/>
      <c r="K14" s="1482"/>
      <c r="L14" s="1482"/>
      <c r="M14" s="1482"/>
      <c r="N14" s="1482"/>
      <c r="O14" s="1482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483" t="s">
        <v>684</v>
      </c>
      <c r="H61" s="1483"/>
      <c r="I61" s="1483"/>
      <c r="J61" s="1483"/>
      <c r="K61" s="1483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485" t="s">
        <v>887</v>
      </c>
      <c r="H62" s="1485"/>
      <c r="I62" s="1485"/>
      <c r="J62" s="1485"/>
      <c r="K62" s="1485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486" t="s">
        <v>853</v>
      </c>
      <c r="H63" s="1486"/>
      <c r="I63" s="1486"/>
      <c r="J63" s="1486"/>
      <c r="K63" s="1486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15" t="s">
        <v>0</v>
      </c>
      <c r="B7" s="1315"/>
      <c r="C7" s="1315"/>
      <c r="D7" s="1315"/>
      <c r="E7" s="1315"/>
      <c r="F7" s="1315"/>
      <c r="G7" s="1315"/>
      <c r="H7" s="1315"/>
      <c r="I7" s="1315"/>
      <c r="J7" s="1315"/>
      <c r="K7" s="1315"/>
      <c r="L7" s="1315"/>
      <c r="M7" s="1315"/>
    </row>
    <row r="8" spans="1:13" x14ac:dyDescent="0.25">
      <c r="A8" s="1315" t="s">
        <v>1</v>
      </c>
      <c r="B8" s="1315"/>
      <c r="C8" s="1315"/>
      <c r="D8" s="1315"/>
      <c r="E8" s="1315"/>
      <c r="F8" s="1315"/>
      <c r="G8" s="1315"/>
      <c r="H8" s="1315"/>
      <c r="I8" s="1315"/>
      <c r="J8" s="1315"/>
      <c r="K8" s="1315"/>
      <c r="L8" s="1315"/>
      <c r="M8" s="1315"/>
    </row>
    <row r="9" spans="1:13" x14ac:dyDescent="0.25">
      <c r="A9" s="1315" t="s">
        <v>3</v>
      </c>
      <c r="B9" s="1315"/>
      <c r="C9" s="1315"/>
      <c r="D9" s="1315"/>
      <c r="E9" s="1315"/>
      <c r="F9" s="1315"/>
      <c r="G9" s="1315"/>
      <c r="H9" s="1315"/>
      <c r="I9" s="1315"/>
      <c r="J9" s="1315"/>
      <c r="K9" s="1315"/>
      <c r="L9" s="1315"/>
      <c r="M9" s="1315"/>
    </row>
    <row r="10" spans="1:13" x14ac:dyDescent="0.25">
      <c r="A10" s="1315" t="s">
        <v>906</v>
      </c>
      <c r="B10" s="1315"/>
      <c r="C10" s="1315"/>
      <c r="D10" s="1315"/>
      <c r="E10" s="1315"/>
      <c r="F10" s="1315"/>
      <c r="G10" s="1315"/>
      <c r="H10" s="1315"/>
      <c r="I10" s="1315"/>
      <c r="J10" s="1315"/>
      <c r="K10" s="1315"/>
      <c r="L10" s="1315"/>
      <c r="M10" s="1315"/>
    </row>
    <row r="11" spans="1:13" x14ac:dyDescent="0.25">
      <c r="A11" s="1328" t="s">
        <v>412</v>
      </c>
      <c r="B11" s="1328"/>
      <c r="C11" s="1328"/>
      <c r="D11" s="1328"/>
      <c r="E11" s="1328"/>
      <c r="F11" s="1328"/>
      <c r="G11" s="1328"/>
      <c r="H11" s="1328"/>
      <c r="I11" s="1328"/>
      <c r="J11" s="1328"/>
      <c r="K11" s="1328"/>
      <c r="L11" s="1328"/>
      <c r="M11" s="132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487" t="s">
        <v>7</v>
      </c>
      <c r="B13" s="1487" t="s">
        <v>802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487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314" t="s">
        <v>684</v>
      </c>
      <c r="H26" s="1314"/>
      <c r="I26" s="1314"/>
      <c r="J26" s="1314"/>
      <c r="K26" s="131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490" t="s">
        <v>852</v>
      </c>
      <c r="H27" s="1490"/>
      <c r="I27" s="1490"/>
      <c r="J27" s="1490"/>
      <c r="K27" s="149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491" t="s">
        <v>853</v>
      </c>
      <c r="H28" s="1491"/>
      <c r="I28" s="1491"/>
      <c r="J28" s="1491"/>
      <c r="K28" s="1491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456" t="s">
        <v>0</v>
      </c>
      <c r="B7" s="1456"/>
      <c r="C7" s="1456"/>
      <c r="D7" s="1456"/>
      <c r="E7" s="1456"/>
      <c r="F7" s="1456"/>
      <c r="G7" s="1456"/>
      <c r="H7" s="1456"/>
      <c r="I7" s="1456"/>
      <c r="J7" s="1456"/>
      <c r="K7" s="1456"/>
      <c r="L7" s="1456"/>
      <c r="M7" s="1456"/>
      <c r="N7" s="1456"/>
    </row>
    <row r="8" spans="1:14" ht="15.75" x14ac:dyDescent="0.25">
      <c r="A8" s="1456" t="s">
        <v>1</v>
      </c>
      <c r="B8" s="1456"/>
      <c r="C8" s="1456"/>
      <c r="D8" s="1456"/>
      <c r="E8" s="1456"/>
      <c r="F8" s="1456"/>
      <c r="G8" s="1456"/>
      <c r="H8" s="1456"/>
      <c r="I8" s="1456"/>
      <c r="J8" s="1456"/>
      <c r="K8" s="1456"/>
      <c r="L8" s="1456"/>
      <c r="M8" s="1456"/>
      <c r="N8" s="1456"/>
    </row>
    <row r="9" spans="1:14" ht="15.75" x14ac:dyDescent="0.25">
      <c r="A9" s="1456" t="s">
        <v>3</v>
      </c>
      <c r="B9" s="1456"/>
      <c r="C9" s="1456"/>
      <c r="D9" s="1456"/>
      <c r="E9" s="1456"/>
      <c r="F9" s="1456"/>
      <c r="G9" s="1456"/>
      <c r="H9" s="1456"/>
      <c r="I9" s="1456"/>
      <c r="J9" s="1456"/>
      <c r="K9" s="1456"/>
      <c r="L9" s="1456"/>
      <c r="M9" s="1456"/>
      <c r="N9" s="1456"/>
    </row>
    <row r="10" spans="1:14" ht="15.75" x14ac:dyDescent="0.25">
      <c r="A10" s="1456" t="s">
        <v>907</v>
      </c>
      <c r="B10" s="1456"/>
      <c r="C10" s="1456"/>
      <c r="D10" s="1456"/>
      <c r="E10" s="1456"/>
      <c r="F10" s="1456"/>
      <c r="G10" s="1456"/>
      <c r="H10" s="1456"/>
      <c r="I10" s="1456"/>
      <c r="J10" s="1456"/>
      <c r="K10" s="1456"/>
      <c r="L10" s="1456"/>
      <c r="M10" s="1456"/>
      <c r="N10" s="1456"/>
    </row>
    <row r="11" spans="1:14" ht="15.75" x14ac:dyDescent="0.25">
      <c r="A11" s="1429" t="s">
        <v>5</v>
      </c>
      <c r="B11" s="1429"/>
      <c r="C11" s="1429"/>
      <c r="D11" s="1429"/>
      <c r="E11" s="1429"/>
      <c r="F11" s="1429"/>
      <c r="G11" s="1429"/>
      <c r="H11" s="1429"/>
      <c r="I11" s="1429"/>
      <c r="J11" s="1429"/>
      <c r="K11" s="1429"/>
      <c r="L11" s="1429"/>
      <c r="M11" s="1429"/>
      <c r="N11" s="142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480" t="s">
        <v>7</v>
      </c>
      <c r="B13" s="1480" t="s">
        <v>802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480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426" t="s">
        <v>854</v>
      </c>
      <c r="I31" s="1426"/>
      <c r="J31" s="1426"/>
      <c r="K31" s="1426"/>
      <c r="L31" s="1426"/>
      <c r="M31" s="142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423" t="s">
        <v>852</v>
      </c>
      <c r="I32" s="1423"/>
      <c r="J32" s="1423"/>
      <c r="K32" s="1423"/>
      <c r="L32" s="1423"/>
      <c r="M32" s="142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425" t="s">
        <v>853</v>
      </c>
      <c r="I33" s="1425"/>
      <c r="J33" s="1425"/>
      <c r="K33" s="1425"/>
      <c r="L33" s="1425"/>
      <c r="M33" s="142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424"/>
      <c r="J34" s="1424"/>
      <c r="K34" s="1424"/>
      <c r="L34" s="1424"/>
      <c r="M34" s="1424"/>
      <c r="N34" s="1424"/>
    </row>
    <row r="35" spans="1:14" ht="15.75" x14ac:dyDescent="0.25">
      <c r="A35" s="267"/>
      <c r="B35" s="267"/>
      <c r="C35" s="268"/>
      <c r="D35" s="268"/>
      <c r="E35" s="268"/>
      <c r="F35" s="269"/>
      <c r="G35" s="1429"/>
      <c r="H35" s="1429"/>
      <c r="I35" s="1429"/>
      <c r="J35" s="1429"/>
      <c r="K35" s="142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424"/>
      <c r="H36" s="1424"/>
      <c r="I36" s="1424"/>
      <c r="J36" s="1424"/>
      <c r="K36" s="142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398"/>
      <c r="H37" s="1398"/>
      <c r="I37" s="1398"/>
      <c r="J37" s="1398"/>
      <c r="K37" s="139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314"/>
      <c r="B41" s="1314"/>
      <c r="C41" s="1314"/>
      <c r="D41" s="1314"/>
      <c r="E41" s="1314"/>
      <c r="F41" s="1314"/>
      <c r="G41" s="1314"/>
      <c r="H41" s="1314"/>
      <c r="I41" s="1314"/>
      <c r="J41" s="1314"/>
      <c r="K41" s="1314"/>
      <c r="L41" s="1314"/>
      <c r="M41" s="1314"/>
      <c r="N41" s="1314"/>
    </row>
    <row r="42" spans="1:14" x14ac:dyDescent="0.25">
      <c r="A42" s="1315"/>
      <c r="B42" s="1315"/>
      <c r="C42" s="1315"/>
      <c r="D42" s="1315"/>
      <c r="E42" s="1315"/>
      <c r="F42" s="1315"/>
      <c r="G42" s="1315"/>
      <c r="H42" s="1315"/>
      <c r="I42" s="1315"/>
      <c r="J42" s="1315"/>
      <c r="K42" s="1315"/>
      <c r="L42" s="1315"/>
      <c r="M42" s="1315"/>
      <c r="N42" s="1315"/>
    </row>
    <row r="43" spans="1:14" x14ac:dyDescent="0.25">
      <c r="A43" s="1314"/>
      <c r="B43" s="1314"/>
      <c r="C43" s="1314"/>
      <c r="D43" s="1314"/>
      <c r="E43" s="1314"/>
      <c r="F43" s="1314"/>
      <c r="G43" s="1314"/>
      <c r="H43" s="1314"/>
      <c r="I43" s="1314"/>
      <c r="J43" s="1314"/>
      <c r="K43" s="1314"/>
      <c r="L43" s="1314"/>
      <c r="M43" s="1314"/>
      <c r="N43" s="1314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908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2" t="s">
        <v>870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80" t="s">
        <v>7</v>
      </c>
      <c r="B12" s="1480" t="s">
        <v>802</v>
      </c>
      <c r="C12" s="1480" t="s">
        <v>9</v>
      </c>
      <c r="D12" s="1480" t="s">
        <v>832</v>
      </c>
      <c r="E12" s="390" t="s">
        <v>12</v>
      </c>
      <c r="F12" s="1457" t="s">
        <v>13</v>
      </c>
      <c r="G12" s="1458" t="s">
        <v>14</v>
      </c>
      <c r="H12" s="1458" t="s">
        <v>15</v>
      </c>
      <c r="I12" s="1458" t="s">
        <v>16</v>
      </c>
      <c r="J12" s="1458" t="s">
        <v>17</v>
      </c>
      <c r="K12" s="1458" t="s">
        <v>18</v>
      </c>
      <c r="L12" s="1458" t="s">
        <v>19</v>
      </c>
      <c r="M12" s="1458" t="s">
        <v>20</v>
      </c>
    </row>
    <row r="13" spans="1:13" ht="16.5" customHeight="1" x14ac:dyDescent="0.25">
      <c r="A13" s="1480"/>
      <c r="B13" s="1480"/>
      <c r="C13" s="1480"/>
      <c r="D13" s="1480"/>
      <c r="E13" s="390" t="s">
        <v>21</v>
      </c>
      <c r="F13" s="1457"/>
      <c r="G13" s="1458"/>
      <c r="H13" s="1458"/>
      <c r="I13" s="1458"/>
      <c r="J13" s="1458"/>
      <c r="K13" s="1458"/>
      <c r="L13" s="1458"/>
      <c r="M13" s="145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496" t="s">
        <v>854</v>
      </c>
      <c r="H21" s="1496"/>
      <c r="I21" s="1496"/>
      <c r="J21" s="1496"/>
      <c r="K21" s="1496"/>
      <c r="L21" s="149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423" t="s">
        <v>852</v>
      </c>
      <c r="H22" s="1423"/>
      <c r="I22" s="1423"/>
      <c r="J22" s="1423"/>
      <c r="K22" s="1423"/>
      <c r="L22" s="142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425" t="s">
        <v>853</v>
      </c>
      <c r="H23" s="1425"/>
      <c r="I23" s="1425"/>
      <c r="J23" s="1425"/>
      <c r="K23" s="1425"/>
      <c r="L23" s="142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497"/>
      <c r="I24" s="1497"/>
      <c r="J24" s="1497"/>
      <c r="K24" s="1497"/>
      <c r="L24" s="1497"/>
      <c r="M24" s="1497"/>
    </row>
    <row r="25" spans="1:13" x14ac:dyDescent="0.25">
      <c r="A25" s="531"/>
      <c r="B25" s="531"/>
      <c r="C25" s="259"/>
      <c r="D25" s="259"/>
      <c r="E25" s="269"/>
      <c r="F25" s="1425"/>
      <c r="G25" s="1425"/>
      <c r="H25" s="1425"/>
      <c r="I25" s="1425"/>
      <c r="J25" s="1425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909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80" t="s">
        <v>7</v>
      </c>
      <c r="B12" s="1480" t="s">
        <v>802</v>
      </c>
      <c r="C12" s="1480" t="s">
        <v>9</v>
      </c>
      <c r="D12" s="1480" t="s">
        <v>832</v>
      </c>
      <c r="E12" s="390" t="s">
        <v>12</v>
      </c>
      <c r="F12" s="1457" t="s">
        <v>13</v>
      </c>
      <c r="G12" s="1458" t="s">
        <v>14</v>
      </c>
      <c r="H12" s="1458" t="s">
        <v>15</v>
      </c>
      <c r="I12" s="1458" t="s">
        <v>16</v>
      </c>
      <c r="J12" s="1458" t="s">
        <v>17</v>
      </c>
      <c r="K12" s="1458" t="s">
        <v>18</v>
      </c>
      <c r="L12" s="1458" t="s">
        <v>19</v>
      </c>
      <c r="M12" s="1458" t="s">
        <v>20</v>
      </c>
    </row>
    <row r="13" spans="1:13" ht="16.5" customHeight="1" x14ac:dyDescent="0.25">
      <c r="A13" s="1480"/>
      <c r="B13" s="1480"/>
      <c r="C13" s="1480"/>
      <c r="D13" s="1480"/>
      <c r="E13" s="390" t="s">
        <v>21</v>
      </c>
      <c r="F13" s="1457"/>
      <c r="G13" s="1458"/>
      <c r="H13" s="1458"/>
      <c r="I13" s="1458"/>
      <c r="J13" s="1458"/>
      <c r="K13" s="1458"/>
      <c r="L13" s="1458"/>
      <c r="M13" s="145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498" t="s">
        <v>854</v>
      </c>
      <c r="H21" s="1498"/>
      <c r="I21" s="1498"/>
      <c r="J21" s="1498"/>
      <c r="K21" s="1498"/>
      <c r="L21" s="149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499" t="s">
        <v>852</v>
      </c>
      <c r="H22" s="1499"/>
      <c r="I22" s="1499"/>
      <c r="J22" s="1499"/>
      <c r="K22" s="1499"/>
      <c r="L22" s="149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00" t="s">
        <v>853</v>
      </c>
      <c r="H23" s="1500"/>
      <c r="I23" s="1500"/>
      <c r="J23" s="1500"/>
      <c r="K23" s="1500"/>
      <c r="L23" s="150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01"/>
      <c r="I24" s="1501"/>
      <c r="J24" s="1501"/>
      <c r="K24" s="1501"/>
      <c r="L24" s="1501"/>
      <c r="M24" s="1501"/>
    </row>
    <row r="25" spans="1:13" ht="15.75" x14ac:dyDescent="0.25">
      <c r="A25" s="267"/>
      <c r="B25" s="267"/>
      <c r="C25" s="268"/>
      <c r="D25" s="268"/>
      <c r="E25" s="269"/>
      <c r="F25" s="1429"/>
      <c r="G25" s="1429"/>
      <c r="H25" s="1429"/>
      <c r="I25" s="1429"/>
      <c r="J25" s="142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911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67" t="s">
        <v>7</v>
      </c>
      <c r="B14" s="1467" t="s">
        <v>802</v>
      </c>
      <c r="C14" s="1469" t="s">
        <v>9</v>
      </c>
      <c r="D14" s="451" t="s">
        <v>12</v>
      </c>
      <c r="E14" s="1473" t="s">
        <v>13</v>
      </c>
      <c r="F14" s="1477" t="s">
        <v>14</v>
      </c>
      <c r="G14" s="1477" t="s">
        <v>15</v>
      </c>
      <c r="H14" s="1477" t="s">
        <v>16</v>
      </c>
      <c r="I14" s="1477" t="s">
        <v>17</v>
      </c>
      <c r="J14" s="1477" t="s">
        <v>18</v>
      </c>
      <c r="K14" s="1475" t="s">
        <v>19</v>
      </c>
      <c r="L14" s="1460" t="s">
        <v>20</v>
      </c>
    </row>
    <row r="15" spans="1:12" ht="15.75" thickBot="1" x14ac:dyDescent="0.3">
      <c r="A15" s="1468"/>
      <c r="B15" s="1468"/>
      <c r="C15" s="1470"/>
      <c r="D15" s="452" t="s">
        <v>21</v>
      </c>
      <c r="E15" s="1474"/>
      <c r="F15" s="1478"/>
      <c r="G15" s="1478"/>
      <c r="H15" s="1478"/>
      <c r="I15" s="1478"/>
      <c r="J15" s="1478"/>
      <c r="K15" s="1476"/>
      <c r="L15" s="146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504" t="s">
        <v>854</v>
      </c>
      <c r="I187" s="1504"/>
      <c r="J187" s="1504"/>
      <c r="K187" s="1504"/>
      <c r="L187" s="1504"/>
      <c r="M187" s="1504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505" t="s">
        <v>939</v>
      </c>
      <c r="I188" s="1505"/>
      <c r="J188" s="1505"/>
      <c r="K188" s="1505"/>
      <c r="L188" s="1505"/>
      <c r="M188" s="1505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503" t="s">
        <v>938</v>
      </c>
      <c r="I189" s="1503"/>
      <c r="J189" s="1503"/>
      <c r="K189" s="1503"/>
      <c r="L189" s="1503"/>
      <c r="M189" s="1503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501"/>
      <c r="J190" s="1501"/>
      <c r="K190" s="1501"/>
      <c r="L190" s="1501"/>
      <c r="M190" s="1501"/>
      <c r="N190" s="1501"/>
    </row>
    <row r="191" spans="1:14" ht="15.75" x14ac:dyDescent="0.25">
      <c r="A191" s="267"/>
      <c r="B191" s="308"/>
      <c r="C191" s="267"/>
      <c r="D191" s="268"/>
      <c r="E191" s="268"/>
      <c r="F191" s="269"/>
      <c r="G191" s="1429"/>
      <c r="H191" s="1429"/>
      <c r="I191" s="1429"/>
      <c r="J191" s="1429"/>
      <c r="K191" s="1429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  <c r="N9" s="1421"/>
      <c r="O9" s="1421"/>
    </row>
    <row r="10" spans="1:15" x14ac:dyDescent="0.25">
      <c r="A10" s="1421" t="s">
        <v>916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  <c r="N10" s="1421"/>
      <c r="O10" s="1421"/>
    </row>
    <row r="11" spans="1:15" x14ac:dyDescent="0.25">
      <c r="A11" s="1508" t="s">
        <v>406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  <c r="N11" s="1508"/>
      <c r="O11" s="1508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480" t="s">
        <v>7</v>
      </c>
      <c r="B13" s="1506" t="s">
        <v>937</v>
      </c>
      <c r="C13" s="1481" t="s">
        <v>9</v>
      </c>
      <c r="D13" s="1487" t="s">
        <v>832</v>
      </c>
      <c r="E13" s="1487" t="s">
        <v>834</v>
      </c>
      <c r="F13" s="1487" t="s">
        <v>835</v>
      </c>
      <c r="G13" s="476" t="s">
        <v>12</v>
      </c>
      <c r="H13" s="1484" t="s">
        <v>13</v>
      </c>
      <c r="I13" s="1482" t="s">
        <v>14</v>
      </c>
      <c r="J13" s="1482" t="s">
        <v>15</v>
      </c>
      <c r="K13" s="1482" t="s">
        <v>16</v>
      </c>
      <c r="L13" s="1482" t="s">
        <v>17</v>
      </c>
      <c r="M13" s="1482" t="s">
        <v>18</v>
      </c>
      <c r="N13" s="1482" t="s">
        <v>19</v>
      </c>
      <c r="O13" s="1482" t="s">
        <v>20</v>
      </c>
    </row>
    <row r="14" spans="1:15" x14ac:dyDescent="0.25">
      <c r="A14" s="1480"/>
      <c r="B14" s="1507"/>
      <c r="C14" s="1481"/>
      <c r="D14" s="1487"/>
      <c r="E14" s="1487"/>
      <c r="F14" s="1487"/>
      <c r="G14" s="476" t="s">
        <v>21</v>
      </c>
      <c r="H14" s="1484"/>
      <c r="I14" s="1482"/>
      <c r="J14" s="1482"/>
      <c r="K14" s="1482"/>
      <c r="L14" s="1482"/>
      <c r="M14" s="1482"/>
      <c r="N14" s="1482"/>
      <c r="O14" s="1482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498" t="s">
        <v>854</v>
      </c>
      <c r="L47" s="1498"/>
      <c r="M47" s="1498"/>
      <c r="N47" s="1498"/>
      <c r="O47" s="1498"/>
      <c r="P47" s="1498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499" t="s">
        <v>852</v>
      </c>
      <c r="L48" s="1499"/>
      <c r="M48" s="1499"/>
      <c r="N48" s="1499"/>
      <c r="O48" s="1499"/>
      <c r="P48" s="1499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500" t="s">
        <v>853</v>
      </c>
      <c r="L49" s="1500"/>
      <c r="M49" s="1500"/>
      <c r="N49" s="1500"/>
      <c r="O49" s="1500"/>
      <c r="P49" s="1500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501"/>
      <c r="M50" s="1501"/>
      <c r="N50" s="1501"/>
      <c r="O50" s="1501"/>
      <c r="P50" s="1501"/>
      <c r="Q50" s="1501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429"/>
      <c r="K51" s="1429"/>
      <c r="L51" s="1429"/>
      <c r="M51" s="1429"/>
      <c r="N51" s="1429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922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498" t="s">
        <v>854</v>
      </c>
      <c r="I63" s="1498"/>
      <c r="J63" s="1498"/>
      <c r="K63" s="1498"/>
      <c r="L63" s="1498"/>
      <c r="M63" s="1498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499" t="s">
        <v>852</v>
      </c>
      <c r="I64" s="1499"/>
      <c r="J64" s="1499"/>
      <c r="K64" s="1499"/>
      <c r="L64" s="1499"/>
      <c r="M64" s="1499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500" t="s">
        <v>853</v>
      </c>
      <c r="I65" s="1500"/>
      <c r="J65" s="1500"/>
      <c r="K65" s="1500"/>
      <c r="L65" s="1500"/>
      <c r="M65" s="1500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501"/>
      <c r="J66" s="1501"/>
      <c r="K66" s="1501"/>
      <c r="L66" s="1501"/>
      <c r="M66" s="1501"/>
      <c r="N66" s="1501"/>
    </row>
    <row r="67" spans="1:14" ht="15.75" x14ac:dyDescent="0.25">
      <c r="A67" s="267"/>
      <c r="B67" s="267"/>
      <c r="C67" s="267"/>
      <c r="D67" s="268"/>
      <c r="E67" s="268"/>
      <c r="F67" s="269"/>
      <c r="G67" s="1429"/>
      <c r="H67" s="1429"/>
      <c r="I67" s="1429"/>
      <c r="J67" s="1429"/>
      <c r="K67" s="1429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926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498" t="s">
        <v>854</v>
      </c>
      <c r="I30" s="1498"/>
      <c r="J30" s="1498"/>
      <c r="K30" s="1498"/>
      <c r="L30" s="1498"/>
      <c r="M30" s="1498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499" t="s">
        <v>852</v>
      </c>
      <c r="I31" s="1499"/>
      <c r="J31" s="1499"/>
      <c r="K31" s="1499"/>
      <c r="L31" s="1499"/>
      <c r="M31" s="1499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00" t="s">
        <v>853</v>
      </c>
      <c r="I32" s="1500"/>
      <c r="J32" s="1500"/>
      <c r="K32" s="1500"/>
      <c r="L32" s="1500"/>
      <c r="M32" s="1500"/>
    </row>
    <row r="33" spans="7:14" x14ac:dyDescent="0.25">
      <c r="G33" s="540"/>
      <c r="H33" s="537"/>
      <c r="I33" s="1501"/>
      <c r="J33" s="1501"/>
      <c r="K33" s="1501"/>
      <c r="L33" s="1501"/>
      <c r="M33" s="1501"/>
      <c r="N33" s="1501"/>
    </row>
    <row r="34" spans="7:14" ht="15.75" x14ac:dyDescent="0.25">
      <c r="G34" s="1429"/>
      <c r="H34" s="1429"/>
      <c r="I34" s="1429"/>
      <c r="J34" s="1429"/>
      <c r="K34" s="1429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931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932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2" t="s">
        <v>870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80" t="s">
        <v>7</v>
      </c>
      <c r="B12" s="1480" t="s">
        <v>802</v>
      </c>
      <c r="C12" s="1480" t="s">
        <v>9</v>
      </c>
      <c r="D12" s="1480" t="s">
        <v>832</v>
      </c>
      <c r="E12" s="390" t="s">
        <v>12</v>
      </c>
      <c r="F12" s="1457" t="s">
        <v>13</v>
      </c>
      <c r="G12" s="1458" t="s">
        <v>14</v>
      </c>
      <c r="H12" s="1458" t="s">
        <v>15</v>
      </c>
      <c r="I12" s="1458" t="s">
        <v>16</v>
      </c>
      <c r="J12" s="1458" t="s">
        <v>17</v>
      </c>
      <c r="K12" s="1458" t="s">
        <v>18</v>
      </c>
      <c r="L12" s="1458" t="s">
        <v>19</v>
      </c>
      <c r="M12" s="1458" t="s">
        <v>20</v>
      </c>
    </row>
    <row r="13" spans="1:13" ht="16.5" customHeight="1" x14ac:dyDescent="0.25">
      <c r="A13" s="1480"/>
      <c r="B13" s="1480"/>
      <c r="C13" s="1480"/>
      <c r="D13" s="1480"/>
      <c r="E13" s="390" t="s">
        <v>21</v>
      </c>
      <c r="F13" s="1457"/>
      <c r="G13" s="1458"/>
      <c r="H13" s="1458"/>
      <c r="I13" s="1458"/>
      <c r="J13" s="1458"/>
      <c r="K13" s="1458"/>
      <c r="L13" s="1458"/>
      <c r="M13" s="145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496" t="s">
        <v>854</v>
      </c>
      <c r="H21" s="1496"/>
      <c r="I21" s="1496"/>
      <c r="J21" s="1496"/>
      <c r="K21" s="1496"/>
      <c r="L21" s="149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423" t="s">
        <v>852</v>
      </c>
      <c r="H22" s="1423"/>
      <c r="I22" s="1423"/>
      <c r="J22" s="1423"/>
      <c r="K22" s="1423"/>
      <c r="L22" s="142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425" t="s">
        <v>853</v>
      </c>
      <c r="H23" s="1425"/>
      <c r="I23" s="1425"/>
      <c r="J23" s="1425"/>
      <c r="K23" s="1425"/>
      <c r="L23" s="142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497"/>
      <c r="I24" s="1497"/>
      <c r="J24" s="1497"/>
      <c r="K24" s="1497"/>
      <c r="L24" s="1497"/>
      <c r="M24" s="1497"/>
    </row>
    <row r="25" spans="1:13" x14ac:dyDescent="0.25">
      <c r="A25" s="531"/>
      <c r="B25" s="531"/>
      <c r="C25" s="259"/>
      <c r="D25" s="259"/>
      <c r="E25" s="269"/>
      <c r="F25" s="1425"/>
      <c r="G25" s="1425"/>
      <c r="H25" s="1425"/>
      <c r="I25" s="1425"/>
      <c r="J25" s="1425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934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80" t="s">
        <v>7</v>
      </c>
      <c r="B12" s="1480" t="s">
        <v>802</v>
      </c>
      <c r="C12" s="1480" t="s">
        <v>9</v>
      </c>
      <c r="D12" s="1480" t="s">
        <v>832</v>
      </c>
      <c r="E12" s="390" t="s">
        <v>12</v>
      </c>
      <c r="F12" s="1457" t="s">
        <v>13</v>
      </c>
      <c r="G12" s="1458" t="s">
        <v>14</v>
      </c>
      <c r="H12" s="1458" t="s">
        <v>15</v>
      </c>
      <c r="I12" s="1458" t="s">
        <v>16</v>
      </c>
      <c r="J12" s="1458" t="s">
        <v>17</v>
      </c>
      <c r="K12" s="1458" t="s">
        <v>18</v>
      </c>
      <c r="L12" s="1458" t="s">
        <v>19</v>
      </c>
      <c r="M12" s="1458" t="s">
        <v>20</v>
      </c>
    </row>
    <row r="13" spans="1:13" ht="16.5" customHeight="1" x14ac:dyDescent="0.25">
      <c r="A13" s="1480"/>
      <c r="B13" s="1480"/>
      <c r="C13" s="1480"/>
      <c r="D13" s="1480"/>
      <c r="E13" s="390" t="s">
        <v>21</v>
      </c>
      <c r="F13" s="1457"/>
      <c r="G13" s="1458"/>
      <c r="H13" s="1458"/>
      <c r="I13" s="1458"/>
      <c r="J13" s="1458"/>
      <c r="K13" s="1458"/>
      <c r="L13" s="1458"/>
      <c r="M13" s="145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498" t="s">
        <v>854</v>
      </c>
      <c r="H21" s="1498"/>
      <c r="I21" s="1498"/>
      <c r="J21" s="1498"/>
      <c r="K21" s="1498"/>
      <c r="L21" s="149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499" t="s">
        <v>852</v>
      </c>
      <c r="H22" s="1499"/>
      <c r="I22" s="1499"/>
      <c r="J22" s="1499"/>
      <c r="K22" s="1499"/>
      <c r="L22" s="149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00" t="s">
        <v>853</v>
      </c>
      <c r="H23" s="1500"/>
      <c r="I23" s="1500"/>
      <c r="J23" s="1500"/>
      <c r="K23" s="1500"/>
      <c r="L23" s="150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01"/>
      <c r="I24" s="1501"/>
      <c r="J24" s="1501"/>
      <c r="K24" s="1501"/>
      <c r="L24" s="1501"/>
      <c r="M24" s="1501"/>
    </row>
    <row r="25" spans="1:13" ht="15.75" x14ac:dyDescent="0.25">
      <c r="A25" s="267"/>
      <c r="B25" s="267"/>
      <c r="C25" s="268"/>
      <c r="D25" s="268"/>
      <c r="E25" s="269"/>
      <c r="F25" s="1429"/>
      <c r="G25" s="1429"/>
      <c r="H25" s="1429"/>
      <c r="I25" s="1429"/>
      <c r="J25" s="142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942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67" t="s">
        <v>7</v>
      </c>
      <c r="B14" s="1467" t="s">
        <v>802</v>
      </c>
      <c r="C14" s="1469" t="s">
        <v>9</v>
      </c>
      <c r="D14" s="451" t="s">
        <v>12</v>
      </c>
      <c r="E14" s="1473" t="s">
        <v>13</v>
      </c>
      <c r="F14" s="1477" t="s">
        <v>14</v>
      </c>
      <c r="G14" s="1477" t="s">
        <v>15</v>
      </c>
      <c r="H14" s="1477" t="s">
        <v>16</v>
      </c>
      <c r="I14" s="1477" t="s">
        <v>17</v>
      </c>
      <c r="J14" s="1477" t="s">
        <v>18</v>
      </c>
      <c r="K14" s="1475" t="s">
        <v>19</v>
      </c>
      <c r="L14" s="1460" t="s">
        <v>20</v>
      </c>
    </row>
    <row r="15" spans="1:12" ht="15.75" thickBot="1" x14ac:dyDescent="0.3">
      <c r="A15" s="1468"/>
      <c r="B15" s="1468"/>
      <c r="C15" s="1470"/>
      <c r="D15" s="452" t="s">
        <v>21</v>
      </c>
      <c r="E15" s="1474"/>
      <c r="F15" s="1478"/>
      <c r="G15" s="1478"/>
      <c r="H15" s="1478"/>
      <c r="I15" s="1478"/>
      <c r="J15" s="1478"/>
      <c r="K15" s="1476"/>
      <c r="L15" s="146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504" t="s">
        <v>854</v>
      </c>
      <c r="I190" s="1504"/>
      <c r="J190" s="1504"/>
      <c r="K190" s="1504"/>
      <c r="L190" s="1504"/>
      <c r="M190" s="1504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505" t="s">
        <v>939</v>
      </c>
      <c r="I191" s="1505"/>
      <c r="J191" s="1505"/>
      <c r="K191" s="1505"/>
      <c r="L191" s="1505"/>
      <c r="M191" s="1505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503" t="s">
        <v>938</v>
      </c>
      <c r="I192" s="1503"/>
      <c r="J192" s="1503"/>
      <c r="K192" s="1503"/>
      <c r="L192" s="1503"/>
      <c r="M192" s="1503"/>
    </row>
    <row r="193" spans="7:14" x14ac:dyDescent="0.25">
      <c r="G193" s="540"/>
      <c r="H193" s="537"/>
      <c r="I193" s="1501"/>
      <c r="J193" s="1501"/>
      <c r="K193" s="1501"/>
      <c r="L193" s="1501"/>
      <c r="M193" s="1501"/>
      <c r="N193" s="1501"/>
    </row>
    <row r="194" spans="7:14" ht="15.75" x14ac:dyDescent="0.25">
      <c r="G194" s="1429"/>
      <c r="H194" s="1429"/>
      <c r="I194" s="1429"/>
      <c r="J194" s="1429"/>
      <c r="K194" s="1429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949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498" t="s">
        <v>854</v>
      </c>
      <c r="I87" s="1498"/>
      <c r="J87" s="1498"/>
      <c r="K87" s="1498"/>
      <c r="L87" s="1498"/>
      <c r="M87" s="1498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499" t="s">
        <v>852</v>
      </c>
      <c r="I88" s="1499"/>
      <c r="J88" s="1499"/>
      <c r="K88" s="1499"/>
      <c r="L88" s="1499"/>
      <c r="M88" s="1499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500" t="s">
        <v>853</v>
      </c>
      <c r="I89" s="1500"/>
      <c r="J89" s="1500"/>
      <c r="K89" s="1500"/>
      <c r="L89" s="1500"/>
      <c r="M89" s="1500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501"/>
      <c r="J90" s="1501"/>
      <c r="K90" s="1501"/>
      <c r="L90" s="1501"/>
      <c r="M90" s="1501"/>
      <c r="N90" s="1501"/>
    </row>
    <row r="91" spans="1:14" ht="15.75" x14ac:dyDescent="0.25">
      <c r="A91" s="267"/>
      <c r="B91" s="267"/>
      <c r="C91" s="267"/>
      <c r="D91" s="268"/>
      <c r="E91" s="268"/>
      <c r="F91" s="269"/>
      <c r="G91" s="1429"/>
      <c r="H91" s="1429"/>
      <c r="I91" s="1429"/>
      <c r="J91" s="1429"/>
      <c r="K91" s="1429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943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498" t="s">
        <v>854</v>
      </c>
      <c r="I30" s="1498"/>
      <c r="J30" s="1498"/>
      <c r="K30" s="1498"/>
      <c r="L30" s="1498"/>
      <c r="M30" s="1498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499" t="s">
        <v>852</v>
      </c>
      <c r="I31" s="1499"/>
      <c r="J31" s="1499"/>
      <c r="K31" s="1499"/>
      <c r="L31" s="1499"/>
      <c r="M31" s="1499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00" t="s">
        <v>853</v>
      </c>
      <c r="I32" s="1500"/>
      <c r="J32" s="1500"/>
      <c r="K32" s="1500"/>
      <c r="L32" s="1500"/>
      <c r="M32" s="1500"/>
    </row>
    <row r="33" spans="7:14" x14ac:dyDescent="0.25">
      <c r="G33" s="540"/>
      <c r="H33" s="537"/>
      <c r="I33" s="1501"/>
      <c r="J33" s="1501"/>
      <c r="K33" s="1501"/>
      <c r="L33" s="1501"/>
      <c r="M33" s="1501"/>
      <c r="N33" s="1501"/>
    </row>
    <row r="34" spans="7:14" ht="15.75" x14ac:dyDescent="0.25">
      <c r="G34" s="1429"/>
      <c r="H34" s="1429"/>
      <c r="I34" s="1429"/>
      <c r="J34" s="1429"/>
      <c r="K34" s="1429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950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498" t="s">
        <v>854</v>
      </c>
      <c r="I42" s="1498"/>
      <c r="J42" s="1498"/>
      <c r="K42" s="1498"/>
      <c r="L42" s="1498"/>
      <c r="M42" s="1498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499" t="s">
        <v>852</v>
      </c>
      <c r="I43" s="1499"/>
      <c r="J43" s="1499"/>
      <c r="K43" s="1499"/>
      <c r="L43" s="1499"/>
      <c r="M43" s="1499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00" t="s">
        <v>853</v>
      </c>
      <c r="I44" s="1500"/>
      <c r="J44" s="1500"/>
      <c r="K44" s="1500"/>
      <c r="L44" s="1500"/>
      <c r="M44" s="150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01"/>
      <c r="J45" s="1501"/>
      <c r="K45" s="1501"/>
      <c r="L45" s="1501"/>
      <c r="M45" s="1501"/>
      <c r="N45" s="1501"/>
    </row>
    <row r="46" spans="1:14" ht="15.75" x14ac:dyDescent="0.25">
      <c r="A46" s="267"/>
      <c r="B46" s="267"/>
      <c r="C46" s="267"/>
      <c r="D46" s="268"/>
      <c r="E46" s="268"/>
      <c r="F46" s="269"/>
      <c r="G46" s="1429"/>
      <c r="H46" s="1429"/>
      <c r="I46" s="1429"/>
      <c r="J46" s="1429"/>
      <c r="K46" s="1429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957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2" t="s">
        <v>870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80" t="s">
        <v>7</v>
      </c>
      <c r="B12" s="1480" t="s">
        <v>802</v>
      </c>
      <c r="C12" s="1480" t="s">
        <v>9</v>
      </c>
      <c r="D12" s="1480" t="s">
        <v>832</v>
      </c>
      <c r="E12" s="390" t="s">
        <v>12</v>
      </c>
      <c r="F12" s="1457" t="s">
        <v>13</v>
      </c>
      <c r="G12" s="1458" t="s">
        <v>14</v>
      </c>
      <c r="H12" s="1458" t="s">
        <v>15</v>
      </c>
      <c r="I12" s="1458" t="s">
        <v>16</v>
      </c>
      <c r="J12" s="1458" t="s">
        <v>17</v>
      </c>
      <c r="K12" s="1458" t="s">
        <v>18</v>
      </c>
      <c r="L12" s="1458" t="s">
        <v>19</v>
      </c>
      <c r="M12" s="1458" t="s">
        <v>20</v>
      </c>
    </row>
    <row r="13" spans="1:13" ht="16.5" customHeight="1" x14ac:dyDescent="0.25">
      <c r="A13" s="1480"/>
      <c r="B13" s="1480"/>
      <c r="C13" s="1480"/>
      <c r="D13" s="1480"/>
      <c r="E13" s="390" t="s">
        <v>21</v>
      </c>
      <c r="F13" s="1457"/>
      <c r="G13" s="1458"/>
      <c r="H13" s="1458"/>
      <c r="I13" s="1458"/>
      <c r="J13" s="1458"/>
      <c r="K13" s="1458"/>
      <c r="L13" s="1458"/>
      <c r="M13" s="145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496" t="s">
        <v>854</v>
      </c>
      <c r="H21" s="1496"/>
      <c r="I21" s="1496"/>
      <c r="J21" s="1496"/>
      <c r="K21" s="1496"/>
      <c r="L21" s="149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423" t="s">
        <v>852</v>
      </c>
      <c r="H22" s="1423"/>
      <c r="I22" s="1423"/>
      <c r="J22" s="1423"/>
      <c r="K22" s="1423"/>
      <c r="L22" s="142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425" t="s">
        <v>853</v>
      </c>
      <c r="H23" s="1425"/>
      <c r="I23" s="1425"/>
      <c r="J23" s="1425"/>
      <c r="K23" s="1425"/>
      <c r="L23" s="142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497"/>
      <c r="I24" s="1497"/>
      <c r="J24" s="1497"/>
      <c r="K24" s="1497"/>
      <c r="L24" s="1497"/>
      <c r="M24" s="1497"/>
    </row>
    <row r="25" spans="1:13" x14ac:dyDescent="0.25">
      <c r="A25" s="531"/>
      <c r="B25" s="531"/>
      <c r="C25" s="259"/>
      <c r="D25" s="259"/>
      <c r="E25" s="269"/>
      <c r="F25" s="1425"/>
      <c r="G25" s="1425"/>
      <c r="H25" s="1425"/>
      <c r="I25" s="1425"/>
      <c r="J25" s="1425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958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80" t="s">
        <v>7</v>
      </c>
      <c r="B12" s="1480" t="s">
        <v>802</v>
      </c>
      <c r="C12" s="1480" t="s">
        <v>9</v>
      </c>
      <c r="D12" s="1480" t="s">
        <v>832</v>
      </c>
      <c r="E12" s="390" t="s">
        <v>12</v>
      </c>
      <c r="F12" s="1457" t="s">
        <v>13</v>
      </c>
      <c r="G12" s="1458" t="s">
        <v>14</v>
      </c>
      <c r="H12" s="1458" t="s">
        <v>15</v>
      </c>
      <c r="I12" s="1458" t="s">
        <v>16</v>
      </c>
      <c r="J12" s="1458" t="s">
        <v>17</v>
      </c>
      <c r="K12" s="1458" t="s">
        <v>18</v>
      </c>
      <c r="L12" s="1458" t="s">
        <v>19</v>
      </c>
      <c r="M12" s="1458" t="s">
        <v>20</v>
      </c>
    </row>
    <row r="13" spans="1:13" ht="16.5" customHeight="1" x14ac:dyDescent="0.25">
      <c r="A13" s="1480"/>
      <c r="B13" s="1480"/>
      <c r="C13" s="1480"/>
      <c r="D13" s="1480"/>
      <c r="E13" s="390" t="s">
        <v>21</v>
      </c>
      <c r="F13" s="1457"/>
      <c r="G13" s="1458"/>
      <c r="H13" s="1458"/>
      <c r="I13" s="1458"/>
      <c r="J13" s="1458"/>
      <c r="K13" s="1458"/>
      <c r="L13" s="1458"/>
      <c r="M13" s="145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498" t="s">
        <v>854</v>
      </c>
      <c r="H21" s="1498"/>
      <c r="I21" s="1498"/>
      <c r="J21" s="1498"/>
      <c r="K21" s="1498"/>
      <c r="L21" s="149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499" t="s">
        <v>852</v>
      </c>
      <c r="H22" s="1499"/>
      <c r="I22" s="1499"/>
      <c r="J22" s="1499"/>
      <c r="K22" s="1499"/>
      <c r="L22" s="149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00" t="s">
        <v>853</v>
      </c>
      <c r="H23" s="1500"/>
      <c r="I23" s="1500"/>
      <c r="J23" s="1500"/>
      <c r="K23" s="1500"/>
      <c r="L23" s="150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01"/>
      <c r="I24" s="1501"/>
      <c r="J24" s="1501"/>
      <c r="K24" s="1501"/>
      <c r="L24" s="1501"/>
      <c r="M24" s="1501"/>
    </row>
    <row r="25" spans="1:13" ht="15.75" x14ac:dyDescent="0.25">
      <c r="A25" s="267"/>
      <c r="B25" s="267"/>
      <c r="C25" s="268"/>
      <c r="D25" s="268"/>
      <c r="E25" s="269"/>
      <c r="F25" s="1429"/>
      <c r="G25" s="1429"/>
      <c r="H25" s="1429"/>
      <c r="I25" s="1429"/>
      <c r="J25" s="1429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580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67" t="s">
        <v>7</v>
      </c>
      <c r="B14" s="1467" t="s">
        <v>802</v>
      </c>
      <c r="C14" s="1469" t="s">
        <v>9</v>
      </c>
      <c r="D14" s="451" t="s">
        <v>12</v>
      </c>
      <c r="E14" s="1473" t="s">
        <v>13</v>
      </c>
      <c r="F14" s="1477" t="s">
        <v>14</v>
      </c>
      <c r="G14" s="1477" t="s">
        <v>15</v>
      </c>
      <c r="H14" s="1477" t="s">
        <v>16</v>
      </c>
      <c r="I14" s="1477" t="s">
        <v>17</v>
      </c>
      <c r="J14" s="1477" t="s">
        <v>18</v>
      </c>
      <c r="K14" s="1475" t="s">
        <v>19</v>
      </c>
      <c r="L14" s="1460" t="s">
        <v>20</v>
      </c>
    </row>
    <row r="15" spans="1:12" ht="15.75" thickBot="1" x14ac:dyDescent="0.3">
      <c r="A15" s="1468"/>
      <c r="B15" s="1468"/>
      <c r="C15" s="1470"/>
      <c r="D15" s="452" t="s">
        <v>21</v>
      </c>
      <c r="E15" s="1474"/>
      <c r="F15" s="1478"/>
      <c r="G15" s="1478"/>
      <c r="H15" s="1478"/>
      <c r="I15" s="1478"/>
      <c r="J15" s="1478"/>
      <c r="K15" s="1476"/>
      <c r="L15" s="146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04" t="s">
        <v>854</v>
      </c>
      <c r="I188" s="1504"/>
      <c r="J188" s="1504"/>
      <c r="K188" s="1504"/>
      <c r="L188" s="1504"/>
      <c r="M188" s="150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05" t="s">
        <v>939</v>
      </c>
      <c r="I189" s="1505"/>
      <c r="J189" s="1505"/>
      <c r="K189" s="1505"/>
      <c r="L189" s="1505"/>
      <c r="M189" s="150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03" t="s">
        <v>938</v>
      </c>
      <c r="I190" s="1503"/>
      <c r="J190" s="1503"/>
      <c r="K190" s="1503"/>
      <c r="L190" s="1503"/>
      <c r="M190" s="150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01"/>
      <c r="J191" s="1501"/>
      <c r="K191" s="1501"/>
      <c r="L191" s="1501"/>
      <c r="M191" s="1501"/>
      <c r="N191" s="1501"/>
    </row>
    <row r="192" spans="1:14" ht="15.75" x14ac:dyDescent="0.25">
      <c r="A192" s="267"/>
      <c r="B192" s="308"/>
      <c r="C192" s="267"/>
      <c r="D192" s="268"/>
      <c r="E192" s="268"/>
      <c r="F192" s="269"/>
      <c r="G192" s="1429"/>
      <c r="H192" s="1429"/>
      <c r="I192" s="1429"/>
      <c r="J192" s="1429"/>
      <c r="K192" s="142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964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498" t="s">
        <v>854</v>
      </c>
      <c r="I84" s="1498"/>
      <c r="J84" s="1498"/>
      <c r="K84" s="1498"/>
      <c r="L84" s="1498"/>
      <c r="M84" s="1498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499" t="s">
        <v>852</v>
      </c>
      <c r="I85" s="1499"/>
      <c r="J85" s="1499"/>
      <c r="K85" s="1499"/>
      <c r="L85" s="1499"/>
      <c r="M85" s="1499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500" t="s">
        <v>853</v>
      </c>
      <c r="I86" s="1500"/>
      <c r="J86" s="1500"/>
      <c r="K86" s="1500"/>
      <c r="L86" s="1500"/>
      <c r="M86" s="1500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501"/>
      <c r="J87" s="1501"/>
      <c r="K87" s="1501"/>
      <c r="L87" s="1501"/>
      <c r="M87" s="1501"/>
      <c r="N87" s="1501"/>
    </row>
    <row r="88" spans="1:14" ht="15.75" x14ac:dyDescent="0.25">
      <c r="A88" s="267"/>
      <c r="B88" s="267"/>
      <c r="C88" s="267"/>
      <c r="D88" s="268"/>
      <c r="E88" s="268"/>
      <c r="F88" s="269"/>
      <c r="G88" s="1429"/>
      <c r="H88" s="1429"/>
      <c r="I88" s="1429"/>
      <c r="J88" s="1429"/>
      <c r="K88" s="1429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966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498" t="s">
        <v>854</v>
      </c>
      <c r="I31" s="1498"/>
      <c r="J31" s="1498"/>
      <c r="K31" s="1498"/>
      <c r="L31" s="1498"/>
      <c r="M31" s="149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499" t="s">
        <v>852</v>
      </c>
      <c r="I32" s="1499"/>
      <c r="J32" s="1499"/>
      <c r="K32" s="1499"/>
      <c r="L32" s="1499"/>
      <c r="M32" s="149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00" t="s">
        <v>853</v>
      </c>
      <c r="I33" s="1500"/>
      <c r="J33" s="1500"/>
      <c r="K33" s="1500"/>
      <c r="L33" s="1500"/>
      <c r="M33" s="150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7"/>
      <c r="D35" s="268"/>
      <c r="E35" s="268"/>
      <c r="F35" s="269"/>
      <c r="G35" s="1429"/>
      <c r="H35" s="1429"/>
      <c r="I35" s="1429"/>
      <c r="J35" s="1429"/>
      <c r="K35" s="142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963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870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496" t="s">
        <v>854</v>
      </c>
      <c r="G21" s="1496"/>
      <c r="H21" s="1496"/>
      <c r="I21" s="1496"/>
      <c r="J21" s="1496"/>
      <c r="K21" s="1496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423" t="s">
        <v>852</v>
      </c>
      <c r="G22" s="1423"/>
      <c r="H22" s="1423"/>
      <c r="I22" s="1423"/>
      <c r="J22" s="1423"/>
      <c r="K22" s="1423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425" t="s">
        <v>853</v>
      </c>
      <c r="G23" s="1425"/>
      <c r="H23" s="1425"/>
      <c r="I23" s="1425"/>
      <c r="J23" s="1425"/>
      <c r="K23" s="1425"/>
      <c r="L23" s="259"/>
    </row>
    <row r="24" spans="1:12" x14ac:dyDescent="0.25">
      <c r="A24" s="535"/>
      <c r="B24" s="535"/>
      <c r="C24" s="536"/>
      <c r="D24" s="271"/>
      <c r="E24" s="269"/>
      <c r="F24" s="259"/>
      <c r="G24" s="1497"/>
      <c r="H24" s="1497"/>
      <c r="I24" s="1497"/>
      <c r="J24" s="1497"/>
      <c r="K24" s="1497"/>
      <c r="L24" s="1497"/>
    </row>
    <row r="25" spans="1:12" x14ac:dyDescent="0.25">
      <c r="A25" s="531"/>
      <c r="B25" s="531"/>
      <c r="C25" s="259"/>
      <c r="D25" s="269"/>
      <c r="E25" s="1425"/>
      <c r="F25" s="1425"/>
      <c r="G25" s="1425"/>
      <c r="H25" s="1425"/>
      <c r="I25" s="1425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971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98" t="s">
        <v>854</v>
      </c>
      <c r="G21" s="1498"/>
      <c r="H21" s="1498"/>
      <c r="I21" s="1498"/>
      <c r="J21" s="1498"/>
      <c r="K21" s="149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99" t="s">
        <v>852</v>
      </c>
      <c r="G22" s="1499"/>
      <c r="H22" s="1499"/>
      <c r="I22" s="1499"/>
      <c r="J22" s="1499"/>
      <c r="K22" s="149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00" t="s">
        <v>853</v>
      </c>
      <c r="G23" s="1500"/>
      <c r="H23" s="1500"/>
      <c r="I23" s="1500"/>
      <c r="J23" s="1500"/>
      <c r="K23" s="1500"/>
      <c r="L23" s="537"/>
    </row>
    <row r="24" spans="1:12" x14ac:dyDescent="0.25">
      <c r="A24" s="546"/>
      <c r="B24" s="546"/>
      <c r="C24" s="547"/>
      <c r="D24" s="541"/>
      <c r="E24" s="540"/>
      <c r="F24" s="537"/>
      <c r="G24" s="1501"/>
      <c r="H24" s="1501"/>
      <c r="I24" s="1501"/>
      <c r="J24" s="1501"/>
      <c r="K24" s="1501"/>
      <c r="L24" s="1501"/>
    </row>
    <row r="25" spans="1:12" ht="15.75" x14ac:dyDescent="0.25">
      <c r="A25" s="267"/>
      <c r="B25" s="267"/>
      <c r="C25" s="268"/>
      <c r="D25" s="269"/>
      <c r="E25" s="1429"/>
      <c r="F25" s="1429"/>
      <c r="G25" s="1429"/>
      <c r="H25" s="1429"/>
      <c r="I25" s="1429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970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498" t="s">
        <v>854</v>
      </c>
      <c r="I42" s="1498"/>
      <c r="J42" s="1498"/>
      <c r="K42" s="1498"/>
      <c r="L42" s="1498"/>
      <c r="M42" s="1498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499" t="s">
        <v>852</v>
      </c>
      <c r="I43" s="1499"/>
      <c r="J43" s="1499"/>
      <c r="K43" s="1499"/>
      <c r="L43" s="1499"/>
      <c r="M43" s="1499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00" t="s">
        <v>853</v>
      </c>
      <c r="I44" s="1500"/>
      <c r="J44" s="1500"/>
      <c r="K44" s="1500"/>
      <c r="L44" s="1500"/>
      <c r="M44" s="150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01"/>
      <c r="J45" s="1501"/>
      <c r="K45" s="1501"/>
      <c r="L45" s="1501"/>
      <c r="M45" s="1501"/>
      <c r="N45" s="1501"/>
    </row>
    <row r="46" spans="1:14" ht="15.75" x14ac:dyDescent="0.25">
      <c r="A46" s="267"/>
      <c r="B46" s="267"/>
      <c r="C46" s="267"/>
      <c r="D46" s="268"/>
      <c r="E46" s="268"/>
      <c r="F46" s="269"/>
      <c r="G46" s="1429"/>
      <c r="H46" s="1429"/>
      <c r="I46" s="1429"/>
      <c r="J46" s="1429"/>
      <c r="K46" s="1429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972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17" t="s">
        <v>7</v>
      </c>
      <c r="B14" s="1519" t="s">
        <v>802</v>
      </c>
      <c r="C14" s="1521" t="s">
        <v>9</v>
      </c>
      <c r="D14" s="451" t="s">
        <v>12</v>
      </c>
      <c r="E14" s="1523" t="s">
        <v>13</v>
      </c>
      <c r="F14" s="1512" t="s">
        <v>14</v>
      </c>
      <c r="G14" s="1512" t="s">
        <v>15</v>
      </c>
      <c r="H14" s="1512" t="s">
        <v>16</v>
      </c>
      <c r="I14" s="1512" t="s">
        <v>17</v>
      </c>
      <c r="J14" s="1512" t="s">
        <v>18</v>
      </c>
      <c r="K14" s="1514" t="s">
        <v>19</v>
      </c>
      <c r="L14" s="1460" t="s">
        <v>20</v>
      </c>
    </row>
    <row r="15" spans="1:12" ht="15.75" thickBot="1" x14ac:dyDescent="0.3">
      <c r="A15" s="1518"/>
      <c r="B15" s="1520"/>
      <c r="C15" s="1522"/>
      <c r="D15" s="452" t="s">
        <v>21</v>
      </c>
      <c r="E15" s="1524"/>
      <c r="F15" s="1513"/>
      <c r="G15" s="1513"/>
      <c r="H15" s="1513"/>
      <c r="I15" s="1513"/>
      <c r="J15" s="1513"/>
      <c r="K15" s="1515"/>
      <c r="L15" s="151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04" t="s">
        <v>854</v>
      </c>
      <c r="I188" s="1504"/>
      <c r="J188" s="1504"/>
      <c r="K188" s="1504"/>
      <c r="L188" s="1504"/>
      <c r="M188" s="150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05" t="s">
        <v>939</v>
      </c>
      <c r="I189" s="1505"/>
      <c r="J189" s="1505"/>
      <c r="K189" s="1505"/>
      <c r="L189" s="1505"/>
      <c r="M189" s="150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03" t="s">
        <v>938</v>
      </c>
      <c r="I190" s="1503"/>
      <c r="J190" s="1503"/>
      <c r="K190" s="1503"/>
      <c r="L190" s="1503"/>
      <c r="M190" s="150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01"/>
      <c r="J191" s="1501"/>
      <c r="K191" s="1501"/>
      <c r="L191" s="1501"/>
      <c r="M191" s="1501"/>
      <c r="N191" s="1501"/>
    </row>
    <row r="192" spans="1:14" ht="15.75" x14ac:dyDescent="0.25">
      <c r="A192" s="267"/>
      <c r="B192" s="308"/>
      <c r="C192" s="267"/>
      <c r="D192" s="268"/>
      <c r="E192" s="268"/>
      <c r="F192" s="269"/>
      <c r="G192" s="1429"/>
      <c r="H192" s="1429"/>
      <c r="I192" s="1429"/>
      <c r="J192" s="1429"/>
      <c r="K192" s="142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973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498" t="s">
        <v>854</v>
      </c>
      <c r="I85" s="1498"/>
      <c r="J85" s="1498"/>
      <c r="K85" s="1498"/>
      <c r="L85" s="1498"/>
      <c r="M85" s="149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499" t="s">
        <v>852</v>
      </c>
      <c r="I86" s="1499"/>
      <c r="J86" s="1499"/>
      <c r="K86" s="1499"/>
      <c r="L86" s="1499"/>
      <c r="M86" s="1499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00" t="s">
        <v>853</v>
      </c>
      <c r="I87" s="1500"/>
      <c r="J87" s="1500"/>
      <c r="K87" s="1500"/>
      <c r="L87" s="1500"/>
      <c r="M87" s="150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01"/>
      <c r="J88" s="1501"/>
      <c r="K88" s="1501"/>
      <c r="L88" s="1501"/>
      <c r="M88" s="1501"/>
      <c r="N88" s="1501"/>
    </row>
    <row r="89" spans="1:14" ht="15.75" x14ac:dyDescent="0.25">
      <c r="A89" s="267"/>
      <c r="B89" s="267"/>
      <c r="C89" s="267"/>
      <c r="D89" s="268"/>
      <c r="E89" s="268"/>
      <c r="F89" s="269"/>
      <c r="G89" s="1429"/>
      <c r="H89" s="1429"/>
      <c r="I89" s="1429"/>
      <c r="J89" s="1429"/>
      <c r="K89" s="142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974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498" t="s">
        <v>854</v>
      </c>
      <c r="I31" s="1498"/>
      <c r="J31" s="1498"/>
      <c r="K31" s="1498"/>
      <c r="L31" s="1498"/>
      <c r="M31" s="149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499" t="s">
        <v>852</v>
      </c>
      <c r="I32" s="1499"/>
      <c r="J32" s="1499"/>
      <c r="K32" s="1499"/>
      <c r="L32" s="1499"/>
      <c r="M32" s="149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00" t="s">
        <v>853</v>
      </c>
      <c r="I33" s="1500"/>
      <c r="J33" s="1500"/>
      <c r="K33" s="1500"/>
      <c r="L33" s="1500"/>
      <c r="M33" s="150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7"/>
      <c r="D35" s="268"/>
      <c r="E35" s="268"/>
      <c r="F35" s="269"/>
      <c r="G35" s="1429"/>
      <c r="H35" s="1429"/>
      <c r="I35" s="1429"/>
      <c r="J35" s="1429"/>
      <c r="K35" s="142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975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870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496" t="s">
        <v>854</v>
      </c>
      <c r="G21" s="1496"/>
      <c r="H21" s="1496"/>
      <c r="I21" s="1496"/>
      <c r="J21" s="1496"/>
      <c r="K21" s="1496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423" t="s">
        <v>852</v>
      </c>
      <c r="G22" s="1423"/>
      <c r="H22" s="1423"/>
      <c r="I22" s="1423"/>
      <c r="J22" s="1423"/>
      <c r="K22" s="1423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425" t="s">
        <v>853</v>
      </c>
      <c r="G23" s="1425"/>
      <c r="H23" s="1425"/>
      <c r="I23" s="1425"/>
      <c r="J23" s="1425"/>
      <c r="K23" s="1425"/>
      <c r="L23" s="259"/>
    </row>
    <row r="24" spans="1:12" x14ac:dyDescent="0.25">
      <c r="A24" s="535"/>
      <c r="B24" s="535"/>
      <c r="C24" s="536"/>
      <c r="D24" s="271"/>
      <c r="E24" s="269"/>
      <c r="F24" s="259"/>
      <c r="G24" s="1497"/>
      <c r="H24" s="1497"/>
      <c r="I24" s="1497"/>
      <c r="J24" s="1497"/>
      <c r="K24" s="1497"/>
      <c r="L24" s="1497"/>
    </row>
    <row r="25" spans="1:12" x14ac:dyDescent="0.25">
      <c r="A25" s="531"/>
      <c r="B25" s="531"/>
      <c r="C25" s="259"/>
      <c r="D25" s="269"/>
      <c r="E25" s="1425"/>
      <c r="F25" s="1425"/>
      <c r="G25" s="1425"/>
      <c r="H25" s="1425"/>
      <c r="I25" s="1425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976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98" t="s">
        <v>854</v>
      </c>
      <c r="G21" s="1498"/>
      <c r="H21" s="1498"/>
      <c r="I21" s="1498"/>
      <c r="J21" s="1498"/>
      <c r="K21" s="149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99" t="s">
        <v>852</v>
      </c>
      <c r="G22" s="1499"/>
      <c r="H22" s="1499"/>
      <c r="I22" s="1499"/>
      <c r="J22" s="1499"/>
      <c r="K22" s="149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00" t="s">
        <v>853</v>
      </c>
      <c r="G23" s="1500"/>
      <c r="H23" s="1500"/>
      <c r="I23" s="1500"/>
      <c r="J23" s="1500"/>
      <c r="K23" s="1500"/>
      <c r="L23" s="537"/>
    </row>
    <row r="24" spans="1:12" x14ac:dyDescent="0.25">
      <c r="A24" s="546"/>
      <c r="B24" s="546"/>
      <c r="C24" s="547"/>
      <c r="D24" s="541"/>
      <c r="E24" s="540"/>
      <c r="F24" s="537"/>
      <c r="G24" s="1501"/>
      <c r="H24" s="1501"/>
      <c r="I24" s="1501"/>
      <c r="J24" s="1501"/>
      <c r="K24" s="1501"/>
      <c r="L24" s="1501"/>
    </row>
    <row r="25" spans="1:12" ht="15.75" x14ac:dyDescent="0.25">
      <c r="A25" s="267"/>
      <c r="B25" s="267"/>
      <c r="C25" s="268"/>
      <c r="D25" s="269"/>
      <c r="E25" s="1429"/>
      <c r="F25" s="1429"/>
      <c r="G25" s="1429"/>
      <c r="H25" s="1429"/>
      <c r="I25" s="142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977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981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17" t="s">
        <v>7</v>
      </c>
      <c r="B14" s="1519" t="s">
        <v>802</v>
      </c>
      <c r="C14" s="1521" t="s">
        <v>9</v>
      </c>
      <c r="D14" s="451" t="s">
        <v>12</v>
      </c>
      <c r="E14" s="1523" t="s">
        <v>13</v>
      </c>
      <c r="F14" s="1512" t="s">
        <v>14</v>
      </c>
      <c r="G14" s="1512" t="s">
        <v>15</v>
      </c>
      <c r="H14" s="1512" t="s">
        <v>16</v>
      </c>
      <c r="I14" s="1512" t="s">
        <v>17</v>
      </c>
      <c r="J14" s="1512" t="s">
        <v>18</v>
      </c>
      <c r="K14" s="1514" t="s">
        <v>19</v>
      </c>
      <c r="L14" s="1460" t="s">
        <v>20</v>
      </c>
    </row>
    <row r="15" spans="1:12" ht="15.75" thickBot="1" x14ac:dyDescent="0.3">
      <c r="A15" s="1518"/>
      <c r="B15" s="1520"/>
      <c r="C15" s="1522"/>
      <c r="D15" s="452" t="s">
        <v>21</v>
      </c>
      <c r="E15" s="1524"/>
      <c r="F15" s="1513"/>
      <c r="G15" s="1513"/>
      <c r="H15" s="1513"/>
      <c r="I15" s="1513"/>
      <c r="J15" s="1513"/>
      <c r="K15" s="1515"/>
      <c r="L15" s="151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504" t="s">
        <v>854</v>
      </c>
      <c r="I189" s="1504"/>
      <c r="J189" s="1504"/>
      <c r="K189" s="1504"/>
      <c r="L189" s="1504"/>
      <c r="M189" s="1504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505" t="s">
        <v>939</v>
      </c>
      <c r="I190" s="1505"/>
      <c r="J190" s="1505"/>
      <c r="K190" s="1505"/>
      <c r="L190" s="1505"/>
      <c r="M190" s="1505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503" t="s">
        <v>938</v>
      </c>
      <c r="I191" s="1503"/>
      <c r="J191" s="1503"/>
      <c r="K191" s="1503"/>
      <c r="L191" s="1503"/>
      <c r="M191" s="1503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501"/>
      <c r="J192" s="1501"/>
      <c r="K192" s="1501"/>
      <c r="L192" s="1501"/>
      <c r="M192" s="1501"/>
      <c r="N192" s="1501"/>
    </row>
    <row r="193" spans="7:11" ht="15.75" x14ac:dyDescent="0.25">
      <c r="G193" s="1429"/>
      <c r="H193" s="1429"/>
      <c r="I193" s="1429"/>
      <c r="J193" s="1429"/>
      <c r="K193" s="142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982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498" t="s">
        <v>854</v>
      </c>
      <c r="I85" s="1498"/>
      <c r="J85" s="1498"/>
      <c r="K85" s="1498"/>
      <c r="L85" s="1498"/>
      <c r="M85" s="149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499" t="s">
        <v>852</v>
      </c>
      <c r="I86" s="1499"/>
      <c r="J86" s="1499"/>
      <c r="K86" s="1499"/>
      <c r="L86" s="1499"/>
      <c r="M86" s="1499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00" t="s">
        <v>853</v>
      </c>
      <c r="I87" s="1500"/>
      <c r="J87" s="1500"/>
      <c r="K87" s="1500"/>
      <c r="L87" s="1500"/>
      <c r="M87" s="150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01"/>
      <c r="J88" s="1501"/>
      <c r="K88" s="1501"/>
      <c r="L88" s="1501"/>
      <c r="M88" s="1501"/>
      <c r="N88" s="1501"/>
    </row>
    <row r="89" spans="1:14" ht="15.75" x14ac:dyDescent="0.25">
      <c r="A89" s="267"/>
      <c r="B89" s="267"/>
      <c r="C89" s="267"/>
      <c r="D89" s="268"/>
      <c r="E89" s="268"/>
      <c r="F89" s="269"/>
      <c r="G89" s="1429"/>
      <c r="H89" s="1429"/>
      <c r="I89" s="1429"/>
      <c r="J89" s="1429"/>
      <c r="K89" s="142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983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984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98" t="s">
        <v>854</v>
      </c>
      <c r="G21" s="1498"/>
      <c r="H21" s="1498"/>
      <c r="I21" s="1498"/>
      <c r="J21" s="1498"/>
      <c r="K21" s="149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99" t="s">
        <v>852</v>
      </c>
      <c r="G22" s="1499"/>
      <c r="H22" s="1499"/>
      <c r="I22" s="1499"/>
      <c r="J22" s="1499"/>
      <c r="K22" s="149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00" t="s">
        <v>853</v>
      </c>
      <c r="G23" s="1500"/>
      <c r="H23" s="1500"/>
      <c r="I23" s="1500"/>
      <c r="J23" s="1500"/>
      <c r="K23" s="1500"/>
      <c r="L23" s="537"/>
    </row>
    <row r="24" spans="1:12" x14ac:dyDescent="0.25">
      <c r="A24" s="546"/>
      <c r="B24" s="546"/>
      <c r="C24" s="547"/>
      <c r="D24" s="541"/>
      <c r="E24" s="540"/>
      <c r="F24" s="537"/>
      <c r="G24" s="1501"/>
      <c r="H24" s="1501"/>
      <c r="I24" s="1501"/>
      <c r="J24" s="1501"/>
      <c r="K24" s="1501"/>
      <c r="L24" s="1501"/>
    </row>
    <row r="25" spans="1:12" ht="15.75" x14ac:dyDescent="0.25">
      <c r="A25" s="267"/>
      <c r="B25" s="267"/>
      <c r="C25" s="268"/>
      <c r="D25" s="269"/>
      <c r="E25" s="1429"/>
      <c r="F25" s="1429"/>
      <c r="G25" s="1429"/>
      <c r="H25" s="1429"/>
      <c r="I25" s="142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985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498" t="s">
        <v>854</v>
      </c>
      <c r="I31" s="1498"/>
      <c r="J31" s="1498"/>
      <c r="K31" s="1498"/>
      <c r="L31" s="1498"/>
      <c r="M31" s="149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499" t="s">
        <v>852</v>
      </c>
      <c r="I32" s="1499"/>
      <c r="J32" s="1499"/>
      <c r="K32" s="1499"/>
      <c r="L32" s="1499"/>
      <c r="M32" s="149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00" t="s">
        <v>853</v>
      </c>
      <c r="I33" s="1500"/>
      <c r="J33" s="1500"/>
      <c r="K33" s="1500"/>
      <c r="L33" s="1500"/>
      <c r="M33" s="150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7"/>
      <c r="D35" s="268"/>
      <c r="E35" s="268"/>
      <c r="F35" s="269"/>
      <c r="G35" s="1429"/>
      <c r="H35" s="1429"/>
      <c r="I35" s="1429"/>
      <c r="J35" s="1429"/>
      <c r="K35" s="142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991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17" t="s">
        <v>7</v>
      </c>
      <c r="B14" s="1519" t="s">
        <v>802</v>
      </c>
      <c r="C14" s="1521" t="s">
        <v>9</v>
      </c>
      <c r="D14" s="451" t="s">
        <v>12</v>
      </c>
      <c r="E14" s="1523" t="s">
        <v>13</v>
      </c>
      <c r="F14" s="1512" t="s">
        <v>14</v>
      </c>
      <c r="G14" s="1512" t="s">
        <v>15</v>
      </c>
      <c r="H14" s="1512" t="s">
        <v>16</v>
      </c>
      <c r="I14" s="1512" t="s">
        <v>17</v>
      </c>
      <c r="J14" s="1512" t="s">
        <v>18</v>
      </c>
      <c r="K14" s="1514" t="s">
        <v>19</v>
      </c>
      <c r="L14" s="1460" t="s">
        <v>20</v>
      </c>
    </row>
    <row r="15" spans="1:12" ht="15.75" thickBot="1" x14ac:dyDescent="0.3">
      <c r="A15" s="1518"/>
      <c r="B15" s="1520"/>
      <c r="C15" s="1522"/>
      <c r="D15" s="452" t="s">
        <v>21</v>
      </c>
      <c r="E15" s="1524"/>
      <c r="F15" s="1513"/>
      <c r="G15" s="1513"/>
      <c r="H15" s="1513"/>
      <c r="I15" s="1513"/>
      <c r="J15" s="1513"/>
      <c r="K15" s="1515"/>
      <c r="L15" s="151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04" t="s">
        <v>854</v>
      </c>
      <c r="I188" s="1504"/>
      <c r="J188" s="1504"/>
      <c r="K188" s="1504"/>
      <c r="L188" s="1504"/>
      <c r="M188" s="150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05" t="s">
        <v>939</v>
      </c>
      <c r="I189" s="1505"/>
      <c r="J189" s="1505"/>
      <c r="K189" s="1505"/>
      <c r="L189" s="1505"/>
      <c r="M189" s="150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03" t="s">
        <v>938</v>
      </c>
      <c r="I190" s="1503"/>
      <c r="J190" s="1503"/>
      <c r="K190" s="1503"/>
      <c r="L190" s="1503"/>
      <c r="M190" s="150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01"/>
      <c r="J191" s="1501"/>
      <c r="K191" s="1501"/>
      <c r="L191" s="1501"/>
      <c r="M191" s="1501"/>
      <c r="N191" s="1501"/>
    </row>
    <row r="192" spans="1:14" ht="15.75" x14ac:dyDescent="0.25">
      <c r="A192" s="267"/>
      <c r="B192" s="308"/>
      <c r="C192" s="267"/>
      <c r="D192" s="268"/>
      <c r="E192" s="268"/>
      <c r="F192" s="269"/>
      <c r="G192" s="1429"/>
      <c r="H192" s="1429"/>
      <c r="I192" s="1429"/>
      <c r="J192" s="1429"/>
      <c r="K192" s="142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992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498" t="s">
        <v>854</v>
      </c>
      <c r="I81" s="1498"/>
      <c r="J81" s="1498"/>
      <c r="K81" s="1498"/>
      <c r="L81" s="1498"/>
      <c r="M81" s="1498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499" t="s">
        <v>852</v>
      </c>
      <c r="I82" s="1499"/>
      <c r="J82" s="1499"/>
      <c r="K82" s="1499"/>
      <c r="L82" s="1499"/>
      <c r="M82" s="1499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00" t="s">
        <v>853</v>
      </c>
      <c r="I83" s="1500"/>
      <c r="J83" s="1500"/>
      <c r="K83" s="1500"/>
      <c r="L83" s="1500"/>
      <c r="M83" s="150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01"/>
      <c r="J84" s="1501"/>
      <c r="K84" s="1501"/>
      <c r="L84" s="1501"/>
      <c r="M84" s="1501"/>
      <c r="N84" s="1501"/>
    </row>
    <row r="85" spans="1:14" ht="15.75" x14ac:dyDescent="0.25">
      <c r="A85" s="267"/>
      <c r="B85" s="267"/>
      <c r="C85" s="267"/>
      <c r="D85" s="268"/>
      <c r="E85" s="268"/>
      <c r="F85" s="269"/>
      <c r="G85" s="1429"/>
      <c r="H85" s="1429"/>
      <c r="I85" s="1429"/>
      <c r="J85" s="1429"/>
      <c r="K85" s="1429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993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994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98" t="s">
        <v>854</v>
      </c>
      <c r="G21" s="1498"/>
      <c r="H21" s="1498"/>
      <c r="I21" s="1498"/>
      <c r="J21" s="1498"/>
      <c r="K21" s="149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99" t="s">
        <v>852</v>
      </c>
      <c r="G22" s="1499"/>
      <c r="H22" s="1499"/>
      <c r="I22" s="1499"/>
      <c r="J22" s="1499"/>
      <c r="K22" s="149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00" t="s">
        <v>853</v>
      </c>
      <c r="G23" s="1500"/>
      <c r="H23" s="1500"/>
      <c r="I23" s="1500"/>
      <c r="J23" s="1500"/>
      <c r="K23" s="1500"/>
      <c r="L23" s="537"/>
    </row>
    <row r="24" spans="1:12" x14ac:dyDescent="0.25">
      <c r="A24" s="546"/>
      <c r="B24" s="546"/>
      <c r="C24" s="547"/>
      <c r="D24" s="541"/>
      <c r="E24" s="540"/>
      <c r="F24" s="537"/>
      <c r="G24" s="1501"/>
      <c r="H24" s="1501"/>
      <c r="I24" s="1501"/>
      <c r="J24" s="1501"/>
      <c r="K24" s="1501"/>
      <c r="L24" s="1501"/>
    </row>
    <row r="25" spans="1:12" ht="15.75" x14ac:dyDescent="0.25">
      <c r="A25" s="267"/>
      <c r="B25" s="267"/>
      <c r="C25" s="268"/>
      <c r="D25" s="269"/>
      <c r="E25" s="1429"/>
      <c r="F25" s="1429"/>
      <c r="G25" s="1429"/>
      <c r="H25" s="1429"/>
      <c r="I25" s="1429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995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498" t="s">
        <v>854</v>
      </c>
      <c r="I31" s="1498"/>
      <c r="J31" s="1498"/>
      <c r="K31" s="1498"/>
      <c r="L31" s="1498"/>
      <c r="M31" s="149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499" t="s">
        <v>852</v>
      </c>
      <c r="I32" s="1499"/>
      <c r="J32" s="1499"/>
      <c r="K32" s="1499"/>
      <c r="L32" s="1499"/>
      <c r="M32" s="1499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500" t="s">
        <v>853</v>
      </c>
      <c r="I33" s="1500"/>
      <c r="J33" s="1500"/>
      <c r="K33" s="1500"/>
      <c r="L33" s="1500"/>
      <c r="M33" s="150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7"/>
      <c r="D35" s="268"/>
      <c r="E35" s="268"/>
      <c r="F35" s="269"/>
      <c r="G35" s="1429"/>
      <c r="H35" s="1429"/>
      <c r="I35" s="1429"/>
      <c r="J35" s="1429"/>
      <c r="K35" s="142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1004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17" t="s">
        <v>7</v>
      </c>
      <c r="B14" s="1519" t="s">
        <v>802</v>
      </c>
      <c r="C14" s="1521" t="s">
        <v>9</v>
      </c>
      <c r="D14" s="451" t="s">
        <v>12</v>
      </c>
      <c r="E14" s="1523" t="s">
        <v>13</v>
      </c>
      <c r="F14" s="1512" t="s">
        <v>14</v>
      </c>
      <c r="G14" s="1512" t="s">
        <v>15</v>
      </c>
      <c r="H14" s="1512" t="s">
        <v>16</v>
      </c>
      <c r="I14" s="1512" t="s">
        <v>17</v>
      </c>
      <c r="J14" s="1512" t="s">
        <v>18</v>
      </c>
      <c r="K14" s="1514" t="s">
        <v>19</v>
      </c>
      <c r="L14" s="1460" t="s">
        <v>20</v>
      </c>
    </row>
    <row r="15" spans="1:12" ht="15.75" thickBot="1" x14ac:dyDescent="0.3">
      <c r="A15" s="1518"/>
      <c r="B15" s="1520"/>
      <c r="C15" s="1522"/>
      <c r="D15" s="452" t="s">
        <v>21</v>
      </c>
      <c r="E15" s="1524"/>
      <c r="F15" s="1513"/>
      <c r="G15" s="1513"/>
      <c r="H15" s="1513"/>
      <c r="I15" s="1513"/>
      <c r="J15" s="1513"/>
      <c r="K15" s="1515"/>
      <c r="L15" s="151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04" t="s">
        <v>854</v>
      </c>
      <c r="I192" s="1504"/>
      <c r="J192" s="1504"/>
      <c r="K192" s="1504"/>
      <c r="L192" s="1504"/>
      <c r="M192" s="1504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05" t="s">
        <v>939</v>
      </c>
      <c r="I193" s="1505"/>
      <c r="J193" s="1505"/>
      <c r="K193" s="1505"/>
      <c r="L193" s="1505"/>
      <c r="M193" s="1505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03" t="s">
        <v>938</v>
      </c>
      <c r="I194" s="1503"/>
      <c r="J194" s="1503"/>
      <c r="K194" s="1503"/>
      <c r="L194" s="1503"/>
      <c r="M194" s="1503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01"/>
      <c r="J195" s="1501"/>
      <c r="K195" s="1501"/>
      <c r="L195" s="1501"/>
      <c r="M195" s="1501"/>
      <c r="N195" s="1501"/>
    </row>
    <row r="196" spans="1:14" ht="15.75" x14ac:dyDescent="0.25">
      <c r="A196" s="267"/>
      <c r="B196" s="308"/>
      <c r="C196" s="267"/>
      <c r="D196" s="268"/>
      <c r="E196" s="268"/>
      <c r="F196" s="269"/>
      <c r="G196" s="1429"/>
      <c r="H196" s="1429"/>
      <c r="I196" s="1429"/>
      <c r="J196" s="1429"/>
      <c r="K196" s="1429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1003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498" t="s">
        <v>854</v>
      </c>
      <c r="I81" s="1498"/>
      <c r="J81" s="1498"/>
      <c r="K81" s="1498"/>
      <c r="L81" s="1498"/>
      <c r="M81" s="1498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499" t="s">
        <v>852</v>
      </c>
      <c r="I82" s="1499"/>
      <c r="J82" s="1499"/>
      <c r="K82" s="1499"/>
      <c r="L82" s="1499"/>
      <c r="M82" s="1499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00" t="s">
        <v>853</v>
      </c>
      <c r="I83" s="1500"/>
      <c r="J83" s="1500"/>
      <c r="K83" s="1500"/>
      <c r="L83" s="1500"/>
      <c r="M83" s="150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01"/>
      <c r="J84" s="1501"/>
      <c r="K84" s="1501"/>
      <c r="L84" s="1501"/>
      <c r="M84" s="1501"/>
      <c r="N84" s="1501"/>
    </row>
    <row r="85" spans="1:14" ht="15.75" x14ac:dyDescent="0.25">
      <c r="A85" s="267"/>
      <c r="B85" s="267"/>
      <c r="C85" s="267"/>
      <c r="D85" s="268"/>
      <c r="E85" s="268"/>
      <c r="F85" s="269"/>
      <c r="G85" s="1429"/>
      <c r="H85" s="1429"/>
      <c r="I85" s="1429"/>
      <c r="J85" s="1429"/>
      <c r="K85" s="1429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1002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1001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98" t="s">
        <v>854</v>
      </c>
      <c r="G21" s="1498"/>
      <c r="H21" s="1498"/>
      <c r="I21" s="1498"/>
      <c r="J21" s="1498"/>
      <c r="K21" s="149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99" t="s">
        <v>852</v>
      </c>
      <c r="G22" s="1499"/>
      <c r="H22" s="1499"/>
      <c r="I22" s="1499"/>
      <c r="J22" s="1499"/>
      <c r="K22" s="149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00" t="s">
        <v>853</v>
      </c>
      <c r="G23" s="1500"/>
      <c r="H23" s="1500"/>
      <c r="I23" s="1500"/>
      <c r="J23" s="1500"/>
      <c r="K23" s="1500"/>
      <c r="L23" s="537"/>
    </row>
    <row r="24" spans="1:12" x14ac:dyDescent="0.25">
      <c r="A24" s="546"/>
      <c r="B24" s="546"/>
      <c r="C24" s="547"/>
      <c r="D24" s="541"/>
      <c r="E24" s="540"/>
      <c r="F24" s="537"/>
      <c r="G24" s="1501"/>
      <c r="H24" s="1501"/>
      <c r="I24" s="1501"/>
      <c r="J24" s="1501"/>
      <c r="K24" s="1501"/>
      <c r="L24" s="1501"/>
    </row>
    <row r="25" spans="1:12" ht="15.75" x14ac:dyDescent="0.25">
      <c r="A25" s="267"/>
      <c r="B25" s="267"/>
      <c r="C25" s="268"/>
      <c r="D25" s="269"/>
      <c r="E25" s="1429"/>
      <c r="F25" s="1429"/>
      <c r="G25" s="1429"/>
      <c r="H25" s="1429"/>
      <c r="I25" s="142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1000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498" t="s">
        <v>854</v>
      </c>
      <c r="I28" s="1498"/>
      <c r="J28" s="1498"/>
      <c r="K28" s="1498"/>
      <c r="L28" s="1498"/>
      <c r="M28" s="1498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499" t="s">
        <v>852</v>
      </c>
      <c r="I29" s="1499"/>
      <c r="J29" s="1499"/>
      <c r="K29" s="1499"/>
      <c r="L29" s="1499"/>
      <c r="M29" s="1499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500" t="s">
        <v>853</v>
      </c>
      <c r="I30" s="1500"/>
      <c r="J30" s="1500"/>
      <c r="K30" s="1500"/>
      <c r="L30" s="1500"/>
      <c r="M30" s="1500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501"/>
      <c r="J31" s="1501"/>
      <c r="K31" s="1501"/>
      <c r="L31" s="1501"/>
      <c r="M31" s="1501"/>
      <c r="N31" s="1501"/>
    </row>
    <row r="32" spans="1:14" ht="15.75" x14ac:dyDescent="0.25">
      <c r="A32" s="267"/>
      <c r="B32" s="267"/>
      <c r="C32" s="267"/>
      <c r="D32" s="268"/>
      <c r="E32" s="268"/>
      <c r="F32" s="269"/>
      <c r="G32" s="1429"/>
      <c r="H32" s="1429"/>
      <c r="I32" s="1429"/>
      <c r="J32" s="1429"/>
      <c r="K32" s="1429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1004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17" t="s">
        <v>7</v>
      </c>
      <c r="B14" s="1519" t="s">
        <v>802</v>
      </c>
      <c r="C14" s="1521" t="s">
        <v>9</v>
      </c>
      <c r="D14" s="451" t="s">
        <v>12</v>
      </c>
      <c r="E14" s="1523" t="s">
        <v>13</v>
      </c>
      <c r="F14" s="1512" t="s">
        <v>14</v>
      </c>
      <c r="G14" s="1512" t="s">
        <v>15</v>
      </c>
      <c r="H14" s="1512" t="s">
        <v>16</v>
      </c>
      <c r="I14" s="1512" t="s">
        <v>17</v>
      </c>
      <c r="J14" s="1512" t="s">
        <v>18</v>
      </c>
      <c r="K14" s="1514" t="s">
        <v>19</v>
      </c>
      <c r="L14" s="1460" t="s">
        <v>20</v>
      </c>
    </row>
    <row r="15" spans="1:12" ht="15.75" thickBot="1" x14ac:dyDescent="0.3">
      <c r="A15" s="1518"/>
      <c r="B15" s="1520"/>
      <c r="C15" s="1522"/>
      <c r="D15" s="452" t="s">
        <v>21</v>
      </c>
      <c r="E15" s="1524"/>
      <c r="F15" s="1513"/>
      <c r="G15" s="1513"/>
      <c r="H15" s="1513"/>
      <c r="I15" s="1513"/>
      <c r="J15" s="1513"/>
      <c r="K15" s="1515"/>
      <c r="L15" s="151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04" t="s">
        <v>854</v>
      </c>
      <c r="I192" s="1504"/>
      <c r="J192" s="1504"/>
      <c r="K192" s="1504"/>
      <c r="L192" s="1504"/>
      <c r="M192" s="1504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05" t="s">
        <v>939</v>
      </c>
      <c r="I193" s="1505"/>
      <c r="J193" s="1505"/>
      <c r="K193" s="1505"/>
      <c r="L193" s="1505"/>
      <c r="M193" s="1505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03" t="s">
        <v>938</v>
      </c>
      <c r="I194" s="1503"/>
      <c r="J194" s="1503"/>
      <c r="K194" s="1503"/>
      <c r="L194" s="1503"/>
      <c r="M194" s="1503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01"/>
      <c r="J195" s="1501"/>
      <c r="K195" s="1501"/>
      <c r="L195" s="1501"/>
      <c r="M195" s="1501"/>
      <c r="N195" s="1501"/>
    </row>
    <row r="196" spans="1:14" ht="15.75" x14ac:dyDescent="0.25">
      <c r="A196" s="267"/>
      <c r="B196" s="308"/>
      <c r="C196" s="267"/>
      <c r="D196" s="268"/>
      <c r="E196" s="268"/>
      <c r="F196" s="269"/>
      <c r="G196" s="1429"/>
      <c r="H196" s="1429"/>
      <c r="I196" s="1429"/>
      <c r="J196" s="1429"/>
      <c r="K196" s="1429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1005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498" t="s">
        <v>854</v>
      </c>
      <c r="I85" s="1498"/>
      <c r="J85" s="1498"/>
      <c r="K85" s="1498"/>
      <c r="L85" s="1498"/>
      <c r="M85" s="149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499" t="s">
        <v>852</v>
      </c>
      <c r="I86" s="1499"/>
      <c r="J86" s="1499"/>
      <c r="K86" s="1499"/>
      <c r="L86" s="1499"/>
      <c r="M86" s="1499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500" t="s">
        <v>853</v>
      </c>
      <c r="I87" s="1500"/>
      <c r="J87" s="1500"/>
      <c r="K87" s="1500"/>
      <c r="L87" s="1500"/>
      <c r="M87" s="150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01"/>
      <c r="J88" s="1501"/>
      <c r="K88" s="1501"/>
      <c r="L88" s="1501"/>
      <c r="M88" s="1501"/>
      <c r="N88" s="1501"/>
    </row>
    <row r="89" spans="1:14" ht="15.75" x14ac:dyDescent="0.25">
      <c r="A89" s="267"/>
      <c r="B89" s="267"/>
      <c r="C89" s="267"/>
      <c r="D89" s="268"/>
      <c r="E89" s="268"/>
      <c r="F89" s="269"/>
      <c r="G89" s="1429"/>
      <c r="H89" s="1429"/>
      <c r="I89" s="1429"/>
      <c r="J89" s="1429"/>
      <c r="K89" s="142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1006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</row>
    <row r="8" spans="1:12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</row>
    <row r="9" spans="1:12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</row>
    <row r="10" spans="1:12" x14ac:dyDescent="0.25">
      <c r="A10" s="1423" t="s">
        <v>1007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</row>
    <row r="11" spans="1:12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487" t="s">
        <v>7</v>
      </c>
      <c r="B13" s="1509" t="s">
        <v>937</v>
      </c>
      <c r="C13" s="1487" t="s">
        <v>9</v>
      </c>
      <c r="D13" s="421" t="s">
        <v>12</v>
      </c>
      <c r="E13" s="1488" t="s">
        <v>13</v>
      </c>
      <c r="F13" s="1489" t="s">
        <v>14</v>
      </c>
      <c r="G13" s="1489" t="s">
        <v>15</v>
      </c>
      <c r="H13" s="1489" t="s">
        <v>16</v>
      </c>
      <c r="I13" s="1489" t="s">
        <v>17</v>
      </c>
      <c r="J13" s="1489" t="s">
        <v>18</v>
      </c>
      <c r="K13" s="1489" t="s">
        <v>19</v>
      </c>
      <c r="L13" s="1489" t="s">
        <v>20</v>
      </c>
    </row>
    <row r="14" spans="1:12" x14ac:dyDescent="0.25">
      <c r="A14" s="1487"/>
      <c r="B14" s="1510"/>
      <c r="C14" s="1487"/>
      <c r="D14" s="421" t="s">
        <v>21</v>
      </c>
      <c r="E14" s="1488"/>
      <c r="F14" s="1489"/>
      <c r="G14" s="1489"/>
      <c r="H14" s="1489"/>
      <c r="I14" s="1489"/>
      <c r="J14" s="1489"/>
      <c r="K14" s="1489"/>
      <c r="L14" s="1489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498" t="s">
        <v>854</v>
      </c>
      <c r="H28" s="1498"/>
      <c r="I28" s="1498"/>
      <c r="J28" s="1498"/>
      <c r="K28" s="1498"/>
      <c r="L28" s="1498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499" t="s">
        <v>852</v>
      </c>
      <c r="H29" s="1499"/>
      <c r="I29" s="1499"/>
      <c r="J29" s="1499"/>
      <c r="K29" s="1499"/>
      <c r="L29" s="1499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500" t="s">
        <v>853</v>
      </c>
      <c r="H30" s="1500"/>
      <c r="I30" s="1500"/>
      <c r="J30" s="1500"/>
      <c r="K30" s="1500"/>
      <c r="L30" s="1500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501"/>
      <c r="I31" s="1501"/>
      <c r="J31" s="1501"/>
      <c r="K31" s="1501"/>
      <c r="L31" s="1501"/>
      <c r="M31" s="1501"/>
    </row>
    <row r="32" spans="1:13" ht="15.75" x14ac:dyDescent="0.25">
      <c r="A32" s="267"/>
      <c r="B32" s="267"/>
      <c r="C32" s="267"/>
      <c r="D32" s="268"/>
      <c r="E32" s="269"/>
      <c r="F32" s="1429"/>
      <c r="G32" s="1429"/>
      <c r="H32" s="1429"/>
      <c r="I32" s="1429"/>
      <c r="J32" s="1429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1009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17" t="s">
        <v>7</v>
      </c>
      <c r="B14" s="1519" t="s">
        <v>802</v>
      </c>
      <c r="C14" s="1521" t="s">
        <v>9</v>
      </c>
      <c r="D14" s="451" t="s">
        <v>12</v>
      </c>
      <c r="E14" s="1523" t="s">
        <v>13</v>
      </c>
      <c r="F14" s="1512" t="s">
        <v>14</v>
      </c>
      <c r="G14" s="1512" t="s">
        <v>15</v>
      </c>
      <c r="H14" s="1512" t="s">
        <v>16</v>
      </c>
      <c r="I14" s="1512" t="s">
        <v>17</v>
      </c>
      <c r="J14" s="1512" t="s">
        <v>18</v>
      </c>
      <c r="K14" s="1514" t="s">
        <v>19</v>
      </c>
      <c r="L14" s="1460" t="s">
        <v>20</v>
      </c>
    </row>
    <row r="15" spans="1:12" ht="15.75" thickBot="1" x14ac:dyDescent="0.3">
      <c r="A15" s="1518"/>
      <c r="B15" s="1520"/>
      <c r="C15" s="1522"/>
      <c r="D15" s="452" t="s">
        <v>21</v>
      </c>
      <c r="E15" s="1524"/>
      <c r="F15" s="1513"/>
      <c r="G15" s="1513"/>
      <c r="H15" s="1513"/>
      <c r="I15" s="1513"/>
      <c r="J15" s="1513"/>
      <c r="K15" s="1515"/>
      <c r="L15" s="151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1010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506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507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1011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1016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480" t="s">
        <v>7</v>
      </c>
      <c r="B14" s="1480" t="s">
        <v>802</v>
      </c>
      <c r="C14" s="1480" t="s">
        <v>9</v>
      </c>
      <c r="D14" s="476" t="s">
        <v>12</v>
      </c>
      <c r="E14" s="1525" t="s">
        <v>13</v>
      </c>
      <c r="F14" s="1482" t="s">
        <v>14</v>
      </c>
      <c r="G14" s="1482" t="s">
        <v>15</v>
      </c>
      <c r="H14" s="1482" t="s">
        <v>16</v>
      </c>
      <c r="I14" s="1482" t="s">
        <v>17</v>
      </c>
      <c r="J14" s="1482" t="s">
        <v>18</v>
      </c>
      <c r="K14" s="1482" t="s">
        <v>19</v>
      </c>
      <c r="L14" s="1482" t="s">
        <v>20</v>
      </c>
    </row>
    <row r="15" spans="1:12" x14ac:dyDescent="0.25">
      <c r="A15" s="1480"/>
      <c r="B15" s="1480"/>
      <c r="C15" s="1480"/>
      <c r="D15" s="476" t="s">
        <v>21</v>
      </c>
      <c r="E15" s="1525"/>
      <c r="F15" s="1482"/>
      <c r="G15" s="1482"/>
      <c r="H15" s="1482"/>
      <c r="I15" s="1482"/>
      <c r="J15" s="1482"/>
      <c r="K15" s="1482"/>
      <c r="L15" s="1482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1017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480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480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1018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21" t="s">
        <v>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1" t="s">
        <v>1021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1422" t="s">
        <v>404</v>
      </c>
      <c r="B11" s="1422"/>
      <c r="C11" s="1422"/>
      <c r="D11" s="1422"/>
      <c r="E11" s="1422"/>
      <c r="F11" s="1422"/>
      <c r="G11" s="1422"/>
      <c r="H11" s="1422"/>
      <c r="I11" s="1422"/>
      <c r="J11" s="1422"/>
      <c r="K11" s="1422"/>
      <c r="L11" s="142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480" t="s">
        <v>7</v>
      </c>
      <c r="B14" s="1480" t="s">
        <v>802</v>
      </c>
      <c r="C14" s="1480" t="s">
        <v>9</v>
      </c>
      <c r="D14" s="476" t="s">
        <v>12</v>
      </c>
      <c r="E14" s="1525" t="s">
        <v>13</v>
      </c>
      <c r="F14" s="1482" t="s">
        <v>14</v>
      </c>
      <c r="G14" s="1482" t="s">
        <v>15</v>
      </c>
      <c r="H14" s="1482" t="s">
        <v>16</v>
      </c>
      <c r="I14" s="1482" t="s">
        <v>17</v>
      </c>
      <c r="J14" s="1482" t="s">
        <v>18</v>
      </c>
      <c r="K14" s="1482" t="s">
        <v>19</v>
      </c>
      <c r="L14" s="1482" t="s">
        <v>20</v>
      </c>
    </row>
    <row r="15" spans="1:12" x14ac:dyDescent="0.25">
      <c r="A15" s="1480"/>
      <c r="B15" s="1480"/>
      <c r="C15" s="1480"/>
      <c r="D15" s="476" t="s">
        <v>21</v>
      </c>
      <c r="E15" s="1525"/>
      <c r="F15" s="1482"/>
      <c r="G15" s="1482"/>
      <c r="H15" s="1482"/>
      <c r="I15" s="1482"/>
      <c r="J15" s="1482"/>
      <c r="K15" s="1482"/>
      <c r="L15" s="1482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1023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480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480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1026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1027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404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480" t="s">
        <v>7</v>
      </c>
      <c r="B13" s="1480" t="s">
        <v>802</v>
      </c>
      <c r="C13" s="1480" t="s">
        <v>9</v>
      </c>
      <c r="D13" s="476" t="s">
        <v>12</v>
      </c>
      <c r="E13" s="1525" t="s">
        <v>13</v>
      </c>
      <c r="F13" s="1482" t="s">
        <v>14</v>
      </c>
      <c r="G13" s="1482" t="s">
        <v>15</v>
      </c>
      <c r="H13" s="1482" t="s">
        <v>16</v>
      </c>
      <c r="I13" s="1482" t="s">
        <v>17</v>
      </c>
      <c r="J13" s="1482" t="s">
        <v>18</v>
      </c>
      <c r="K13" s="1482" t="s">
        <v>19</v>
      </c>
      <c r="L13" s="1482" t="s">
        <v>20</v>
      </c>
    </row>
    <row r="14" spans="1:12" x14ac:dyDescent="0.25">
      <c r="A14" s="1480"/>
      <c r="B14" s="1480"/>
      <c r="C14" s="1480"/>
      <c r="D14" s="476" t="s">
        <v>21</v>
      </c>
      <c r="E14" s="1525"/>
      <c r="F14" s="1482"/>
      <c r="G14" s="1482"/>
      <c r="H14" s="1482"/>
      <c r="I14" s="1482"/>
      <c r="J14" s="1482"/>
      <c r="K14" s="1482"/>
      <c r="L14" s="1482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1" t="s">
        <v>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1:13" x14ac:dyDescent="0.25">
      <c r="A10" s="1421" t="s">
        <v>1028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  <c r="M10" s="1421"/>
    </row>
    <row r="11" spans="1:13" x14ac:dyDescent="0.25">
      <c r="A11" s="1508" t="s">
        <v>441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80" t="s">
        <v>7</v>
      </c>
      <c r="B13" s="1480" t="s">
        <v>937</v>
      </c>
      <c r="C13" s="1481" t="s">
        <v>9</v>
      </c>
      <c r="D13" s="1480" t="s">
        <v>832</v>
      </c>
      <c r="E13" s="476" t="s">
        <v>12</v>
      </c>
      <c r="F13" s="1484" t="s">
        <v>13</v>
      </c>
      <c r="G13" s="1482" t="s">
        <v>14</v>
      </c>
      <c r="H13" s="1482" t="s">
        <v>15</v>
      </c>
      <c r="I13" s="1482" t="s">
        <v>16</v>
      </c>
      <c r="J13" s="1482" t="s">
        <v>17</v>
      </c>
      <c r="K13" s="1482" t="s">
        <v>18</v>
      </c>
      <c r="L13" s="1482" t="s">
        <v>19</v>
      </c>
      <c r="M13" s="1482" t="s">
        <v>20</v>
      </c>
    </row>
    <row r="14" spans="1:13" x14ac:dyDescent="0.25">
      <c r="A14" s="1480"/>
      <c r="B14" s="1480"/>
      <c r="C14" s="1481"/>
      <c r="D14" s="1480"/>
      <c r="E14" s="476" t="s">
        <v>21</v>
      </c>
      <c r="F14" s="1484"/>
      <c r="G14" s="1482"/>
      <c r="H14" s="1482"/>
      <c r="I14" s="1482"/>
      <c r="J14" s="1482"/>
      <c r="K14" s="1482"/>
      <c r="L14" s="1482"/>
      <c r="M14" s="148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1029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421" t="s">
        <v>0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1033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404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480" t="s">
        <v>7</v>
      </c>
      <c r="B13" s="1480" t="s">
        <v>802</v>
      </c>
      <c r="C13" s="1480" t="s">
        <v>9</v>
      </c>
      <c r="D13" s="476" t="s">
        <v>12</v>
      </c>
      <c r="E13" s="1525" t="s">
        <v>13</v>
      </c>
      <c r="F13" s="1482" t="s">
        <v>14</v>
      </c>
      <c r="G13" s="1482" t="s">
        <v>15</v>
      </c>
      <c r="H13" s="1482" t="s">
        <v>16</v>
      </c>
      <c r="I13" s="1482" t="s">
        <v>17</v>
      </c>
      <c r="J13" s="1482" t="s">
        <v>18</v>
      </c>
      <c r="K13" s="1482" t="s">
        <v>19</v>
      </c>
      <c r="L13" s="1482" t="s">
        <v>20</v>
      </c>
    </row>
    <row r="14" spans="1:12" x14ac:dyDescent="0.25">
      <c r="A14" s="1480"/>
      <c r="B14" s="1480"/>
      <c r="C14" s="1480"/>
      <c r="D14" s="476" t="s">
        <v>21</v>
      </c>
      <c r="E14" s="1525"/>
      <c r="F14" s="1482"/>
      <c r="G14" s="1482"/>
      <c r="H14" s="1482"/>
      <c r="I14" s="1482"/>
      <c r="J14" s="1482"/>
      <c r="K14" s="1482"/>
      <c r="L14" s="1482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</row>
    <row r="6" spans="1:13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1034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476" t="s">
        <v>12</v>
      </c>
      <c r="F11" s="1484" t="s">
        <v>13</v>
      </c>
      <c r="G11" s="1482" t="s">
        <v>14</v>
      </c>
      <c r="H11" s="1482" t="s">
        <v>15</v>
      </c>
      <c r="I11" s="1482" t="s">
        <v>16</v>
      </c>
      <c r="J11" s="1482" t="s">
        <v>17</v>
      </c>
      <c r="K11" s="1482" t="s">
        <v>18</v>
      </c>
      <c r="L11" s="1482" t="s">
        <v>19</v>
      </c>
      <c r="M11" s="1482" t="s">
        <v>20</v>
      </c>
    </row>
    <row r="12" spans="1:13" x14ac:dyDescent="0.25">
      <c r="A12" s="1480"/>
      <c r="B12" s="1480"/>
      <c r="C12" s="1481"/>
      <c r="D12" s="1480"/>
      <c r="E12" s="476" t="s">
        <v>21</v>
      </c>
      <c r="F12" s="1484"/>
      <c r="G12" s="1482"/>
      <c r="H12" s="1482"/>
      <c r="I12" s="1482"/>
      <c r="J12" s="1482"/>
      <c r="K12" s="1482"/>
      <c r="L12" s="1482"/>
      <c r="M12" s="1482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1035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</row>
    <row r="6" spans="1:13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1040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476" t="s">
        <v>12</v>
      </c>
      <c r="F11" s="1484" t="s">
        <v>13</v>
      </c>
      <c r="G11" s="1482" t="s">
        <v>14</v>
      </c>
      <c r="H11" s="1482" t="s">
        <v>15</v>
      </c>
      <c r="I11" s="1482" t="s">
        <v>16</v>
      </c>
      <c r="J11" s="1482" t="s">
        <v>17</v>
      </c>
      <c r="K11" s="1482" t="s">
        <v>18</v>
      </c>
      <c r="L11" s="1482" t="s">
        <v>19</v>
      </c>
      <c r="M11" s="1482" t="s">
        <v>20</v>
      </c>
    </row>
    <row r="12" spans="1:13" x14ac:dyDescent="0.25">
      <c r="A12" s="1480"/>
      <c r="B12" s="1480"/>
      <c r="C12" s="1481"/>
      <c r="D12" s="1480"/>
      <c r="E12" s="476" t="s">
        <v>21</v>
      </c>
      <c r="F12" s="1484"/>
      <c r="G12" s="1482"/>
      <c r="H12" s="1482"/>
      <c r="I12" s="1482"/>
      <c r="J12" s="1482"/>
      <c r="K12" s="1482"/>
      <c r="L12" s="1482"/>
      <c r="M12" s="1482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1051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498" t="s">
        <v>854</v>
      </c>
      <c r="I44" s="1498"/>
      <c r="J44" s="1498"/>
      <c r="K44" s="1498"/>
      <c r="L44" s="1498"/>
      <c r="M44" s="1498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499" t="s">
        <v>852</v>
      </c>
      <c r="I45" s="1499"/>
      <c r="J45" s="1499"/>
      <c r="K45" s="1499"/>
      <c r="L45" s="1499"/>
      <c r="M45" s="1499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00" t="s">
        <v>853</v>
      </c>
      <c r="I46" s="1500"/>
      <c r="J46" s="1500"/>
      <c r="K46" s="1500"/>
      <c r="L46" s="1500"/>
      <c r="M46" s="150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01"/>
      <c r="J47" s="1501"/>
      <c r="K47" s="1501"/>
      <c r="L47" s="1501"/>
      <c r="M47" s="1501"/>
      <c r="N47" s="1501"/>
    </row>
    <row r="48" spans="1:14" ht="15.75" x14ac:dyDescent="0.25">
      <c r="A48" s="267"/>
      <c r="B48" s="267"/>
      <c r="C48" s="267"/>
      <c r="D48" s="268"/>
      <c r="E48" s="268"/>
      <c r="F48" s="269"/>
      <c r="G48" s="1429"/>
      <c r="H48" s="1429"/>
      <c r="I48" s="1429"/>
      <c r="J48" s="1429"/>
      <c r="K48" s="1429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1052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480" t="s">
        <v>7</v>
      </c>
      <c r="B11" s="1480" t="s">
        <v>802</v>
      </c>
      <c r="C11" s="1480" t="s">
        <v>9</v>
      </c>
      <c r="D11" s="476" t="s">
        <v>12</v>
      </c>
      <c r="E11" s="1525" t="s">
        <v>13</v>
      </c>
      <c r="F11" s="1482" t="s">
        <v>14</v>
      </c>
      <c r="G11" s="1482" t="s">
        <v>15</v>
      </c>
      <c r="H11" s="1482" t="s">
        <v>16</v>
      </c>
      <c r="I11" s="1482" t="s">
        <v>17</v>
      </c>
      <c r="J11" s="1482" t="s">
        <v>18</v>
      </c>
      <c r="K11" s="1482" t="s">
        <v>19</v>
      </c>
      <c r="L11" s="1482" t="s">
        <v>20</v>
      </c>
    </row>
    <row r="12" spans="1:12" x14ac:dyDescent="0.25">
      <c r="A12" s="1480"/>
      <c r="B12" s="1480"/>
      <c r="C12" s="1480"/>
      <c r="D12" s="476" t="s">
        <v>21</v>
      </c>
      <c r="E12" s="1525"/>
      <c r="F12" s="1482"/>
      <c r="G12" s="1482"/>
      <c r="H12" s="1482"/>
      <c r="I12" s="1482"/>
      <c r="J12" s="1482"/>
      <c r="K12" s="1482"/>
      <c r="L12" s="1482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1060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480" t="s">
        <v>7</v>
      </c>
      <c r="B11" s="1480" t="s">
        <v>802</v>
      </c>
      <c r="C11" s="1480" t="s">
        <v>9</v>
      </c>
      <c r="D11" s="1506" t="s">
        <v>11</v>
      </c>
      <c r="E11" s="476" t="s">
        <v>12</v>
      </c>
      <c r="F11" s="1525" t="s">
        <v>13</v>
      </c>
      <c r="G11" s="1482" t="s">
        <v>14</v>
      </c>
      <c r="H11" s="1482" t="s">
        <v>15</v>
      </c>
      <c r="I11" s="1482" t="s">
        <v>16</v>
      </c>
      <c r="J11" s="1482" t="s">
        <v>17</v>
      </c>
      <c r="K11" s="1482" t="s">
        <v>18</v>
      </c>
      <c r="L11" s="1482" t="s">
        <v>19</v>
      </c>
      <c r="M11" s="1482" t="s">
        <v>20</v>
      </c>
    </row>
    <row r="12" spans="1:13" x14ac:dyDescent="0.25">
      <c r="A12" s="1480"/>
      <c r="B12" s="1480"/>
      <c r="C12" s="1480"/>
      <c r="D12" s="1507"/>
      <c r="E12" s="476" t="s">
        <v>21</v>
      </c>
      <c r="F12" s="1525"/>
      <c r="G12" s="1482"/>
      <c r="H12" s="1482"/>
      <c r="I12" s="1482"/>
      <c r="J12" s="1482"/>
      <c r="K12" s="1482"/>
      <c r="L12" s="1482"/>
      <c r="M12" s="148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1059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06" t="s">
        <v>7</v>
      </c>
      <c r="B11" s="1506" t="s">
        <v>937</v>
      </c>
      <c r="C11" s="1530" t="s">
        <v>9</v>
      </c>
      <c r="D11" s="1506" t="s">
        <v>832</v>
      </c>
      <c r="E11" s="1506" t="s">
        <v>834</v>
      </c>
      <c r="F11" s="1506" t="s">
        <v>209</v>
      </c>
      <c r="G11" s="476" t="s">
        <v>12</v>
      </c>
      <c r="H11" s="1528" t="s">
        <v>13</v>
      </c>
      <c r="I11" s="1526" t="s">
        <v>14</v>
      </c>
      <c r="J11" s="1526" t="s">
        <v>15</v>
      </c>
      <c r="K11" s="1526" t="s">
        <v>16</v>
      </c>
      <c r="L11" s="1526" t="s">
        <v>17</v>
      </c>
      <c r="M11" s="1526" t="s">
        <v>18</v>
      </c>
      <c r="N11" s="1526" t="s">
        <v>19</v>
      </c>
      <c r="O11" s="1526" t="s">
        <v>20</v>
      </c>
    </row>
    <row r="12" spans="1:15" x14ac:dyDescent="0.25">
      <c r="A12" s="1507"/>
      <c r="B12" s="1507"/>
      <c r="C12" s="1531"/>
      <c r="D12" s="1507"/>
      <c r="E12" s="1507"/>
      <c r="F12" s="1507"/>
      <c r="G12" s="476" t="s">
        <v>21</v>
      </c>
      <c r="H12" s="1529"/>
      <c r="I12" s="1527"/>
      <c r="J12" s="1527"/>
      <c r="K12" s="1527"/>
      <c r="L12" s="1527"/>
      <c r="M12" s="1527"/>
      <c r="N12" s="1527"/>
      <c r="O12" s="152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1061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498" t="s">
        <v>854</v>
      </c>
      <c r="I44" s="1498"/>
      <c r="J44" s="1498"/>
      <c r="K44" s="1498"/>
      <c r="L44" s="1498"/>
      <c r="M44" s="1498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499" t="s">
        <v>852</v>
      </c>
      <c r="I45" s="1499"/>
      <c r="J45" s="1499"/>
      <c r="K45" s="1499"/>
      <c r="L45" s="1499"/>
      <c r="M45" s="1499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00" t="s">
        <v>853</v>
      </c>
      <c r="I46" s="1500"/>
      <c r="J46" s="1500"/>
      <c r="K46" s="1500"/>
      <c r="L46" s="1500"/>
      <c r="M46" s="150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01"/>
      <c r="J47" s="1501"/>
      <c r="K47" s="1501"/>
      <c r="L47" s="1501"/>
      <c r="M47" s="1501"/>
      <c r="N47" s="1501"/>
    </row>
    <row r="48" spans="1:14" ht="15.75" x14ac:dyDescent="0.25">
      <c r="A48" s="267"/>
      <c r="B48" s="267"/>
      <c r="C48" s="267"/>
      <c r="D48" s="268"/>
      <c r="E48" s="268"/>
      <c r="F48" s="269"/>
      <c r="G48" s="1429"/>
      <c r="H48" s="1429"/>
      <c r="I48" s="1429"/>
      <c r="J48" s="1429"/>
      <c r="K48" s="1429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1070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480" t="s">
        <v>7</v>
      </c>
      <c r="B11" s="1480" t="s">
        <v>802</v>
      </c>
      <c r="C11" s="1480" t="s">
        <v>9</v>
      </c>
      <c r="D11" s="1506" t="s">
        <v>11</v>
      </c>
      <c r="E11" s="476" t="s">
        <v>12</v>
      </c>
      <c r="F11" s="1525" t="s">
        <v>13</v>
      </c>
      <c r="G11" s="1482" t="s">
        <v>14</v>
      </c>
      <c r="H11" s="1482" t="s">
        <v>15</v>
      </c>
      <c r="I11" s="1482" t="s">
        <v>16</v>
      </c>
      <c r="J11" s="1482" t="s">
        <v>17</v>
      </c>
      <c r="K11" s="1482" t="s">
        <v>18</v>
      </c>
      <c r="L11" s="1482" t="s">
        <v>19</v>
      </c>
      <c r="M11" s="1482" t="s">
        <v>20</v>
      </c>
    </row>
    <row r="12" spans="1:13" x14ac:dyDescent="0.25">
      <c r="A12" s="1480"/>
      <c r="B12" s="1480"/>
      <c r="C12" s="1480"/>
      <c r="D12" s="1507"/>
      <c r="E12" s="476" t="s">
        <v>21</v>
      </c>
      <c r="F12" s="1525"/>
      <c r="G12" s="1482"/>
      <c r="H12" s="1482"/>
      <c r="I12" s="1482"/>
      <c r="J12" s="1482"/>
      <c r="K12" s="1482"/>
      <c r="L12" s="1482"/>
      <c r="M12" s="148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1071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06" t="s">
        <v>7</v>
      </c>
      <c r="B11" s="1506" t="s">
        <v>937</v>
      </c>
      <c r="C11" s="1530" t="s">
        <v>9</v>
      </c>
      <c r="D11" s="1506" t="s">
        <v>832</v>
      </c>
      <c r="E11" s="1506" t="s">
        <v>834</v>
      </c>
      <c r="F11" s="1506" t="s">
        <v>209</v>
      </c>
      <c r="G11" s="476" t="s">
        <v>12</v>
      </c>
      <c r="H11" s="1528" t="s">
        <v>13</v>
      </c>
      <c r="I11" s="1526" t="s">
        <v>14</v>
      </c>
      <c r="J11" s="1526" t="s">
        <v>15</v>
      </c>
      <c r="K11" s="1526" t="s">
        <v>16</v>
      </c>
      <c r="L11" s="1526" t="s">
        <v>17</v>
      </c>
      <c r="M11" s="1526" t="s">
        <v>18</v>
      </c>
      <c r="N11" s="1526" t="s">
        <v>19</v>
      </c>
      <c r="O11" s="1526" t="s">
        <v>20</v>
      </c>
    </row>
    <row r="12" spans="1:15" x14ac:dyDescent="0.25">
      <c r="A12" s="1507"/>
      <c r="B12" s="1507"/>
      <c r="C12" s="1531"/>
      <c r="D12" s="1507"/>
      <c r="E12" s="1507"/>
      <c r="F12" s="1507"/>
      <c r="G12" s="476" t="s">
        <v>21</v>
      </c>
      <c r="H12" s="1529"/>
      <c r="I12" s="1527"/>
      <c r="J12" s="1527"/>
      <c r="K12" s="1527"/>
      <c r="L12" s="1527"/>
      <c r="M12" s="1527"/>
      <c r="N12" s="1527"/>
      <c r="O12" s="152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1072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98" t="s">
        <v>854</v>
      </c>
      <c r="I38" s="1498"/>
      <c r="J38" s="1498"/>
      <c r="K38" s="1498"/>
      <c r="L38" s="1498"/>
      <c r="M38" s="149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99" t="s">
        <v>852</v>
      </c>
      <c r="I39" s="1499"/>
      <c r="J39" s="1499"/>
      <c r="K39" s="1499"/>
      <c r="L39" s="1499"/>
      <c r="M39" s="149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00" t="s">
        <v>853</v>
      </c>
      <c r="I40" s="1500"/>
      <c r="J40" s="1500"/>
      <c r="K40" s="1500"/>
      <c r="L40" s="1500"/>
      <c r="M40" s="150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01"/>
      <c r="J41" s="1501"/>
      <c r="K41" s="1501"/>
      <c r="L41" s="1501"/>
      <c r="M41" s="1501"/>
      <c r="N41" s="1501"/>
    </row>
    <row r="42" spans="1:14" ht="15.75" x14ac:dyDescent="0.25">
      <c r="A42" s="267"/>
      <c r="B42" s="267"/>
      <c r="C42" s="267"/>
      <c r="D42" s="268"/>
      <c r="E42" s="268"/>
      <c r="F42" s="269"/>
      <c r="G42" s="1429"/>
      <c r="H42" s="1429"/>
      <c r="I42" s="1429"/>
      <c r="J42" s="1429"/>
      <c r="K42" s="1429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1084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480" t="s">
        <v>7</v>
      </c>
      <c r="B11" s="1480" t="s">
        <v>802</v>
      </c>
      <c r="C11" s="1480" t="s">
        <v>9</v>
      </c>
      <c r="D11" s="1506" t="s">
        <v>11</v>
      </c>
      <c r="E11" s="476" t="s">
        <v>12</v>
      </c>
      <c r="F11" s="1525" t="s">
        <v>13</v>
      </c>
      <c r="G11" s="1482" t="s">
        <v>14</v>
      </c>
      <c r="H11" s="1482" t="s">
        <v>15</v>
      </c>
      <c r="I11" s="1482" t="s">
        <v>16</v>
      </c>
      <c r="J11" s="1482" t="s">
        <v>17</v>
      </c>
      <c r="K11" s="1482" t="s">
        <v>18</v>
      </c>
      <c r="L11" s="1482" t="s">
        <v>19</v>
      </c>
      <c r="M11" s="1482" t="s">
        <v>20</v>
      </c>
    </row>
    <row r="12" spans="1:13" x14ac:dyDescent="0.25">
      <c r="A12" s="1480"/>
      <c r="B12" s="1480"/>
      <c r="C12" s="1480"/>
      <c r="D12" s="1507"/>
      <c r="E12" s="476" t="s">
        <v>21</v>
      </c>
      <c r="F12" s="1525"/>
      <c r="G12" s="1482"/>
      <c r="H12" s="1482"/>
      <c r="I12" s="1482"/>
      <c r="J12" s="1482"/>
      <c r="K12" s="1482"/>
      <c r="L12" s="1482"/>
      <c r="M12" s="148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1085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06" t="s">
        <v>7</v>
      </c>
      <c r="B11" s="1506" t="s">
        <v>937</v>
      </c>
      <c r="C11" s="1530" t="s">
        <v>9</v>
      </c>
      <c r="D11" s="1506" t="s">
        <v>832</v>
      </c>
      <c r="E11" s="1506" t="s">
        <v>834</v>
      </c>
      <c r="F11" s="1506" t="s">
        <v>209</v>
      </c>
      <c r="G11" s="476" t="s">
        <v>12</v>
      </c>
      <c r="H11" s="1528" t="s">
        <v>13</v>
      </c>
      <c r="I11" s="1526" t="s">
        <v>14</v>
      </c>
      <c r="J11" s="1526" t="s">
        <v>15</v>
      </c>
      <c r="K11" s="1526" t="s">
        <v>16</v>
      </c>
      <c r="L11" s="1526" t="s">
        <v>17</v>
      </c>
      <c r="M11" s="1526" t="s">
        <v>18</v>
      </c>
      <c r="N11" s="1526" t="s">
        <v>19</v>
      </c>
      <c r="O11" s="1526" t="s">
        <v>20</v>
      </c>
    </row>
    <row r="12" spans="1:15" x14ac:dyDescent="0.25">
      <c r="A12" s="1507"/>
      <c r="B12" s="1507"/>
      <c r="C12" s="1531"/>
      <c r="D12" s="1507"/>
      <c r="E12" s="1507"/>
      <c r="F12" s="1507"/>
      <c r="G12" s="476" t="s">
        <v>21</v>
      </c>
      <c r="H12" s="1529"/>
      <c r="I12" s="1527"/>
      <c r="J12" s="1527"/>
      <c r="K12" s="1527"/>
      <c r="L12" s="1527"/>
      <c r="M12" s="1527"/>
      <c r="N12" s="1527"/>
      <c r="O12" s="152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1086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98" t="s">
        <v>854</v>
      </c>
      <c r="I38" s="1498"/>
      <c r="J38" s="1498"/>
      <c r="K38" s="1498"/>
      <c r="L38" s="1498"/>
      <c r="M38" s="149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99" t="s">
        <v>852</v>
      </c>
      <c r="I39" s="1499"/>
      <c r="J39" s="1499"/>
      <c r="K39" s="1499"/>
      <c r="L39" s="1499"/>
      <c r="M39" s="149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00" t="s">
        <v>853</v>
      </c>
      <c r="I40" s="1500"/>
      <c r="J40" s="1500"/>
      <c r="K40" s="1500"/>
      <c r="L40" s="1500"/>
      <c r="M40" s="150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01"/>
      <c r="J41" s="1501"/>
      <c r="K41" s="1501"/>
      <c r="L41" s="1501"/>
      <c r="M41" s="1501"/>
      <c r="N41" s="1501"/>
    </row>
    <row r="42" spans="1:14" ht="15.75" x14ac:dyDescent="0.25">
      <c r="A42" s="267"/>
      <c r="B42" s="267"/>
      <c r="C42" s="267"/>
      <c r="D42" s="268"/>
      <c r="E42" s="268"/>
      <c r="F42" s="269"/>
      <c r="G42" s="1429"/>
      <c r="H42" s="1429"/>
      <c r="I42" s="1429"/>
      <c r="J42" s="1429"/>
      <c r="K42" s="142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1088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480" t="s">
        <v>7</v>
      </c>
      <c r="B11" s="1480" t="s">
        <v>802</v>
      </c>
      <c r="C11" s="1480" t="s">
        <v>9</v>
      </c>
      <c r="D11" s="1506" t="s">
        <v>11</v>
      </c>
      <c r="E11" s="476" t="s">
        <v>12</v>
      </c>
      <c r="F11" s="1525" t="s">
        <v>13</v>
      </c>
      <c r="G11" s="1482" t="s">
        <v>14</v>
      </c>
      <c r="H11" s="1482" t="s">
        <v>15</v>
      </c>
      <c r="I11" s="1482" t="s">
        <v>16</v>
      </c>
      <c r="J11" s="1482" t="s">
        <v>17</v>
      </c>
      <c r="K11" s="1482" t="s">
        <v>18</v>
      </c>
      <c r="L11" s="1482" t="s">
        <v>19</v>
      </c>
      <c r="M11" s="1482" t="s">
        <v>20</v>
      </c>
    </row>
    <row r="12" spans="1:13" x14ac:dyDescent="0.25">
      <c r="A12" s="1480"/>
      <c r="B12" s="1480"/>
      <c r="C12" s="1480"/>
      <c r="D12" s="1507"/>
      <c r="E12" s="476" t="s">
        <v>21</v>
      </c>
      <c r="F12" s="1525"/>
      <c r="G12" s="1482"/>
      <c r="H12" s="1482"/>
      <c r="I12" s="1482"/>
      <c r="J12" s="1482"/>
      <c r="K12" s="1482"/>
      <c r="L12" s="1482"/>
      <c r="M12" s="148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1089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06" t="s">
        <v>7</v>
      </c>
      <c r="B11" s="1506" t="s">
        <v>937</v>
      </c>
      <c r="C11" s="1530" t="s">
        <v>9</v>
      </c>
      <c r="D11" s="1506" t="s">
        <v>832</v>
      </c>
      <c r="E11" s="1506" t="s">
        <v>834</v>
      </c>
      <c r="F11" s="1506" t="s">
        <v>209</v>
      </c>
      <c r="G11" s="476" t="s">
        <v>12</v>
      </c>
      <c r="H11" s="1528" t="s">
        <v>13</v>
      </c>
      <c r="I11" s="1526" t="s">
        <v>14</v>
      </c>
      <c r="J11" s="1526" t="s">
        <v>15</v>
      </c>
      <c r="K11" s="1526" t="s">
        <v>16</v>
      </c>
      <c r="L11" s="1526" t="s">
        <v>17</v>
      </c>
      <c r="M11" s="1526" t="s">
        <v>18</v>
      </c>
      <c r="N11" s="1526" t="s">
        <v>19</v>
      </c>
      <c r="O11" s="1526" t="s">
        <v>20</v>
      </c>
    </row>
    <row r="12" spans="1:15" x14ac:dyDescent="0.25">
      <c r="A12" s="1507"/>
      <c r="B12" s="1507"/>
      <c r="C12" s="1531"/>
      <c r="D12" s="1507"/>
      <c r="E12" s="1507"/>
      <c r="F12" s="1507"/>
      <c r="G12" s="476" t="s">
        <v>21</v>
      </c>
      <c r="H12" s="1529"/>
      <c r="I12" s="1527"/>
      <c r="J12" s="1527"/>
      <c r="K12" s="1527"/>
      <c r="L12" s="1527"/>
      <c r="M12" s="1527"/>
      <c r="N12" s="1527"/>
      <c r="O12" s="152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1090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98" t="s">
        <v>854</v>
      </c>
      <c r="I38" s="1498"/>
      <c r="J38" s="1498"/>
      <c r="K38" s="1498"/>
      <c r="L38" s="1498"/>
      <c r="M38" s="149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99" t="s">
        <v>852</v>
      </c>
      <c r="I39" s="1499"/>
      <c r="J39" s="1499"/>
      <c r="K39" s="1499"/>
      <c r="L39" s="1499"/>
      <c r="M39" s="149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00" t="s">
        <v>853</v>
      </c>
      <c r="I40" s="1500"/>
      <c r="J40" s="1500"/>
      <c r="K40" s="1500"/>
      <c r="L40" s="1500"/>
      <c r="M40" s="150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01"/>
      <c r="J41" s="1501"/>
      <c r="K41" s="1501"/>
      <c r="L41" s="1501"/>
      <c r="M41" s="1501"/>
      <c r="N41" s="1501"/>
    </row>
    <row r="42" spans="1:14" ht="15.75" x14ac:dyDescent="0.25">
      <c r="A42" s="267"/>
      <c r="B42" s="267"/>
      <c r="C42" s="267"/>
      <c r="D42" s="268"/>
      <c r="E42" s="268"/>
      <c r="F42" s="269"/>
      <c r="G42" s="1429"/>
      <c r="H42" s="1429"/>
      <c r="I42" s="1429"/>
      <c r="J42" s="1429"/>
      <c r="K42" s="1429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1091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1480" t="s">
        <v>7</v>
      </c>
      <c r="B10" s="1480" t="s">
        <v>802</v>
      </c>
      <c r="C10" s="1480" t="s">
        <v>9</v>
      </c>
      <c r="D10" s="1506" t="s">
        <v>11</v>
      </c>
      <c r="E10" s="476" t="s">
        <v>12</v>
      </c>
      <c r="F10" s="1525" t="s">
        <v>13</v>
      </c>
      <c r="G10" s="1482" t="s">
        <v>14</v>
      </c>
      <c r="H10" s="1482" t="s">
        <v>15</v>
      </c>
      <c r="I10" s="1482" t="s">
        <v>16</v>
      </c>
      <c r="J10" s="1482" t="s">
        <v>17</v>
      </c>
      <c r="K10" s="1482" t="s">
        <v>18</v>
      </c>
      <c r="L10" s="1482" t="s">
        <v>19</v>
      </c>
      <c r="M10" s="1482" t="s">
        <v>20</v>
      </c>
    </row>
    <row r="11" spans="1:13" x14ac:dyDescent="0.25">
      <c r="A11" s="1480"/>
      <c r="B11" s="1480"/>
      <c r="C11" s="1480"/>
      <c r="D11" s="1507"/>
      <c r="E11" s="476" t="s">
        <v>21</v>
      </c>
      <c r="F11" s="1525"/>
      <c r="G11" s="1482"/>
      <c r="H11" s="1482"/>
      <c r="I11" s="1482"/>
      <c r="J11" s="1482"/>
      <c r="K11" s="1482"/>
      <c r="L11" s="1482"/>
      <c r="M11" s="148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1092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06" t="s">
        <v>7</v>
      </c>
      <c r="B11" s="1506" t="s">
        <v>937</v>
      </c>
      <c r="C11" s="1530" t="s">
        <v>9</v>
      </c>
      <c r="D11" s="1506" t="s">
        <v>832</v>
      </c>
      <c r="E11" s="1506" t="s">
        <v>834</v>
      </c>
      <c r="F11" s="1506" t="s">
        <v>209</v>
      </c>
      <c r="G11" s="476" t="s">
        <v>12</v>
      </c>
      <c r="H11" s="1528" t="s">
        <v>13</v>
      </c>
      <c r="I11" s="1526" t="s">
        <v>14</v>
      </c>
      <c r="J11" s="1526" t="s">
        <v>15</v>
      </c>
      <c r="K11" s="1526" t="s">
        <v>16</v>
      </c>
      <c r="L11" s="1526" t="s">
        <v>17</v>
      </c>
      <c r="M11" s="1526" t="s">
        <v>18</v>
      </c>
      <c r="N11" s="1526" t="s">
        <v>19</v>
      </c>
      <c r="O11" s="1526" t="s">
        <v>20</v>
      </c>
    </row>
    <row r="12" spans="1:15" x14ac:dyDescent="0.25">
      <c r="A12" s="1507"/>
      <c r="B12" s="1507"/>
      <c r="C12" s="1531"/>
      <c r="D12" s="1507"/>
      <c r="E12" s="1507"/>
      <c r="F12" s="1507"/>
      <c r="G12" s="476" t="s">
        <v>21</v>
      </c>
      <c r="H12" s="1529"/>
      <c r="I12" s="1527"/>
      <c r="J12" s="1527"/>
      <c r="K12" s="1527"/>
      <c r="L12" s="1527"/>
      <c r="M12" s="1527"/>
      <c r="N12" s="1527"/>
      <c r="O12" s="152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1095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98" t="s">
        <v>854</v>
      </c>
      <c r="I38" s="1498"/>
      <c r="J38" s="1498"/>
      <c r="K38" s="1498"/>
      <c r="L38" s="1498"/>
      <c r="M38" s="149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99" t="s">
        <v>852</v>
      </c>
      <c r="I39" s="1499"/>
      <c r="J39" s="1499"/>
      <c r="K39" s="1499"/>
      <c r="L39" s="1499"/>
      <c r="M39" s="149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00" t="s">
        <v>853</v>
      </c>
      <c r="I40" s="1500"/>
      <c r="J40" s="1500"/>
      <c r="K40" s="1500"/>
      <c r="L40" s="1500"/>
      <c r="M40" s="150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01"/>
      <c r="J41" s="1501"/>
      <c r="K41" s="1501"/>
      <c r="L41" s="1501"/>
      <c r="M41" s="1501"/>
      <c r="N41" s="1501"/>
    </row>
    <row r="42" spans="1:14" ht="15.75" x14ac:dyDescent="0.25">
      <c r="A42" s="267"/>
      <c r="B42" s="267"/>
      <c r="C42" s="267"/>
      <c r="D42" s="268"/>
      <c r="E42" s="268"/>
      <c r="F42" s="269"/>
      <c r="G42" s="1429"/>
      <c r="H42" s="1429"/>
      <c r="I42" s="1429"/>
      <c r="J42" s="1429"/>
      <c r="K42" s="142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1098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1480" t="s">
        <v>7</v>
      </c>
      <c r="B10" s="1480" t="s">
        <v>802</v>
      </c>
      <c r="C10" s="1480" t="s">
        <v>9</v>
      </c>
      <c r="D10" s="1506" t="s">
        <v>11</v>
      </c>
      <c r="E10" s="476" t="s">
        <v>12</v>
      </c>
      <c r="F10" s="1525" t="s">
        <v>13</v>
      </c>
      <c r="G10" s="1482" t="s">
        <v>14</v>
      </c>
      <c r="H10" s="1482" t="s">
        <v>15</v>
      </c>
      <c r="I10" s="1482" t="s">
        <v>16</v>
      </c>
      <c r="J10" s="1482" t="s">
        <v>17</v>
      </c>
      <c r="K10" s="1482" t="s">
        <v>18</v>
      </c>
      <c r="L10" s="1482" t="s">
        <v>19</v>
      </c>
      <c r="M10" s="1482" t="s">
        <v>20</v>
      </c>
    </row>
    <row r="11" spans="1:13" x14ac:dyDescent="0.25">
      <c r="A11" s="1480"/>
      <c r="B11" s="1480"/>
      <c r="C11" s="1480"/>
      <c r="D11" s="1507"/>
      <c r="E11" s="476" t="s">
        <v>21</v>
      </c>
      <c r="F11" s="1525"/>
      <c r="G11" s="1482"/>
      <c r="H11" s="1482"/>
      <c r="I11" s="1482"/>
      <c r="J11" s="1482"/>
      <c r="K11" s="1482"/>
      <c r="L11" s="1482"/>
      <c r="M11" s="148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1099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06" t="s">
        <v>7</v>
      </c>
      <c r="B11" s="1506" t="s">
        <v>937</v>
      </c>
      <c r="C11" s="1530" t="s">
        <v>9</v>
      </c>
      <c r="D11" s="1506" t="s">
        <v>832</v>
      </c>
      <c r="E11" s="1506" t="s">
        <v>834</v>
      </c>
      <c r="F11" s="1506" t="s">
        <v>209</v>
      </c>
      <c r="G11" s="476" t="s">
        <v>12</v>
      </c>
      <c r="H11" s="1528" t="s">
        <v>13</v>
      </c>
      <c r="I11" s="1526" t="s">
        <v>14</v>
      </c>
      <c r="J11" s="1526" t="s">
        <v>15</v>
      </c>
      <c r="K11" s="1526" t="s">
        <v>16</v>
      </c>
      <c r="L11" s="1526" t="s">
        <v>17</v>
      </c>
      <c r="M11" s="1526" t="s">
        <v>18</v>
      </c>
      <c r="N11" s="1526" t="s">
        <v>19</v>
      </c>
      <c r="O11" s="1526" t="s">
        <v>20</v>
      </c>
    </row>
    <row r="12" spans="1:15" x14ac:dyDescent="0.25">
      <c r="A12" s="1507"/>
      <c r="B12" s="1507"/>
      <c r="C12" s="1531"/>
      <c r="D12" s="1507"/>
      <c r="E12" s="1507"/>
      <c r="F12" s="1507"/>
      <c r="G12" s="476" t="s">
        <v>21</v>
      </c>
      <c r="H12" s="1529"/>
      <c r="I12" s="1527"/>
      <c r="J12" s="1527"/>
      <c r="K12" s="1527"/>
      <c r="L12" s="1527"/>
      <c r="M12" s="1527"/>
      <c r="N12" s="1527"/>
      <c r="O12" s="152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1100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80" t="s">
        <v>7</v>
      </c>
      <c r="B13" s="1506" t="s">
        <v>937</v>
      </c>
      <c r="C13" s="1492" t="s">
        <v>8</v>
      </c>
      <c r="D13" s="1492" t="s">
        <v>10</v>
      </c>
      <c r="E13" s="1492" t="s">
        <v>11</v>
      </c>
      <c r="F13" s="476" t="s">
        <v>12</v>
      </c>
      <c r="G13" s="1494" t="s">
        <v>13</v>
      </c>
      <c r="H13" s="1492" t="s">
        <v>14</v>
      </c>
      <c r="I13" s="1492" t="s">
        <v>15</v>
      </c>
      <c r="J13" s="1492" t="s">
        <v>16</v>
      </c>
      <c r="K13" s="1492" t="s">
        <v>17</v>
      </c>
      <c r="L13" s="1492" t="s">
        <v>18</v>
      </c>
      <c r="M13" s="1492" t="s">
        <v>19</v>
      </c>
      <c r="N13" s="1480" t="s">
        <v>20</v>
      </c>
    </row>
    <row r="14" spans="1:14" x14ac:dyDescent="0.25">
      <c r="A14" s="1480"/>
      <c r="B14" s="1507"/>
      <c r="C14" s="1493"/>
      <c r="D14" s="1493"/>
      <c r="E14" s="1493"/>
      <c r="F14" s="476" t="s">
        <v>21</v>
      </c>
      <c r="G14" s="1495"/>
      <c r="H14" s="1493"/>
      <c r="I14" s="1493"/>
      <c r="J14" s="1493"/>
      <c r="K14" s="1493"/>
      <c r="L14" s="1493"/>
      <c r="M14" s="1493"/>
      <c r="N14" s="148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98" t="s">
        <v>854</v>
      </c>
      <c r="I38" s="1498"/>
      <c r="J38" s="1498"/>
      <c r="K38" s="1498"/>
      <c r="L38" s="1498"/>
      <c r="M38" s="149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99" t="s">
        <v>852</v>
      </c>
      <c r="I39" s="1499"/>
      <c r="J39" s="1499"/>
      <c r="K39" s="1499"/>
      <c r="L39" s="1499"/>
      <c r="M39" s="149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00" t="s">
        <v>853</v>
      </c>
      <c r="I40" s="1500"/>
      <c r="J40" s="1500"/>
      <c r="K40" s="1500"/>
      <c r="L40" s="1500"/>
      <c r="M40" s="150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01"/>
      <c r="J41" s="1501"/>
      <c r="K41" s="1501"/>
      <c r="L41" s="1501"/>
      <c r="M41" s="1501"/>
      <c r="N41" s="1501"/>
    </row>
    <row r="42" spans="1:14" ht="15.75" x14ac:dyDescent="0.25">
      <c r="A42" s="267"/>
      <c r="B42" s="267"/>
      <c r="C42" s="267"/>
      <c r="D42" s="268"/>
      <c r="E42" s="268"/>
      <c r="F42" s="269"/>
      <c r="G42" s="1429"/>
      <c r="H42" s="1429"/>
      <c r="I42" s="1429"/>
      <c r="J42" s="1429"/>
      <c r="K42" s="142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1102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1480" t="s">
        <v>7</v>
      </c>
      <c r="B10" s="1480" t="s">
        <v>802</v>
      </c>
      <c r="C10" s="1480" t="s">
        <v>9</v>
      </c>
      <c r="D10" s="1506" t="s">
        <v>11</v>
      </c>
      <c r="E10" s="476" t="s">
        <v>12</v>
      </c>
      <c r="F10" s="1525" t="s">
        <v>13</v>
      </c>
      <c r="G10" s="1482" t="s">
        <v>14</v>
      </c>
      <c r="H10" s="1482" t="s">
        <v>15</v>
      </c>
      <c r="I10" s="1482" t="s">
        <v>16</v>
      </c>
      <c r="J10" s="1482" t="s">
        <v>17</v>
      </c>
      <c r="K10" s="1482" t="s">
        <v>18</v>
      </c>
      <c r="L10" s="1482" t="s">
        <v>19</v>
      </c>
      <c r="M10" s="1482" t="s">
        <v>20</v>
      </c>
    </row>
    <row r="11" spans="1:13" x14ac:dyDescent="0.25">
      <c r="A11" s="1480"/>
      <c r="B11" s="1480"/>
      <c r="C11" s="1480"/>
      <c r="D11" s="1507"/>
      <c r="E11" s="476" t="s">
        <v>21</v>
      </c>
      <c r="F11" s="1525"/>
      <c r="G11" s="1482"/>
      <c r="H11" s="1482"/>
      <c r="I11" s="1482"/>
      <c r="J11" s="1482"/>
      <c r="K11" s="1482"/>
      <c r="L11" s="1482"/>
      <c r="M11" s="148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1105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06" t="s">
        <v>7</v>
      </c>
      <c r="B11" s="1506" t="s">
        <v>937</v>
      </c>
      <c r="C11" s="1530" t="s">
        <v>9</v>
      </c>
      <c r="D11" s="1506" t="s">
        <v>832</v>
      </c>
      <c r="E11" s="1506" t="s">
        <v>834</v>
      </c>
      <c r="F11" s="1506" t="s">
        <v>209</v>
      </c>
      <c r="G11" s="476" t="s">
        <v>12</v>
      </c>
      <c r="H11" s="1528" t="s">
        <v>13</v>
      </c>
      <c r="I11" s="1526" t="s">
        <v>14</v>
      </c>
      <c r="J11" s="1526" t="s">
        <v>15</v>
      </c>
      <c r="K11" s="1526" t="s">
        <v>16</v>
      </c>
      <c r="L11" s="1526" t="s">
        <v>17</v>
      </c>
      <c r="M11" s="1526" t="s">
        <v>18</v>
      </c>
      <c r="N11" s="1526" t="s">
        <v>19</v>
      </c>
      <c r="O11" s="1526" t="s">
        <v>20</v>
      </c>
    </row>
    <row r="12" spans="1:15" x14ac:dyDescent="0.25">
      <c r="A12" s="1507"/>
      <c r="B12" s="1507"/>
      <c r="C12" s="1531"/>
      <c r="D12" s="1507"/>
      <c r="E12" s="1507"/>
      <c r="F12" s="1507"/>
      <c r="G12" s="476" t="s">
        <v>21</v>
      </c>
      <c r="H12" s="1529"/>
      <c r="I12" s="1527"/>
      <c r="J12" s="1527"/>
      <c r="K12" s="1527"/>
      <c r="L12" s="1527"/>
      <c r="M12" s="1527"/>
      <c r="N12" s="1527"/>
      <c r="O12" s="152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1106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34" t="s">
        <v>7</v>
      </c>
      <c r="B13" s="1535" t="s">
        <v>937</v>
      </c>
      <c r="C13" s="1532" t="s">
        <v>8</v>
      </c>
      <c r="D13" s="1532" t="s">
        <v>10</v>
      </c>
      <c r="E13" s="1532" t="s">
        <v>11</v>
      </c>
      <c r="F13" s="419" t="s">
        <v>12</v>
      </c>
      <c r="G13" s="1537" t="s">
        <v>13</v>
      </c>
      <c r="H13" s="1532" t="s">
        <v>14</v>
      </c>
      <c r="I13" s="1532" t="s">
        <v>15</v>
      </c>
      <c r="J13" s="1532" t="s">
        <v>16</v>
      </c>
      <c r="K13" s="1532" t="s">
        <v>17</v>
      </c>
      <c r="L13" s="1532" t="s">
        <v>18</v>
      </c>
      <c r="M13" s="1532" t="s">
        <v>19</v>
      </c>
      <c r="N13" s="1534" t="s">
        <v>20</v>
      </c>
    </row>
    <row r="14" spans="1:14" x14ac:dyDescent="0.25">
      <c r="A14" s="1534"/>
      <c r="B14" s="1536"/>
      <c r="C14" s="1533"/>
      <c r="D14" s="1533"/>
      <c r="E14" s="1533"/>
      <c r="F14" s="419" t="s">
        <v>21</v>
      </c>
      <c r="G14" s="1538"/>
      <c r="H14" s="1533"/>
      <c r="I14" s="1533"/>
      <c r="J14" s="1533"/>
      <c r="K14" s="1533"/>
      <c r="L14" s="1533"/>
      <c r="M14" s="1533"/>
      <c r="N14" s="1534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1107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1480" t="s">
        <v>7</v>
      </c>
      <c r="B10" s="1480" t="s">
        <v>802</v>
      </c>
      <c r="C10" s="1480" t="s">
        <v>9</v>
      </c>
      <c r="D10" s="1506" t="s">
        <v>11</v>
      </c>
      <c r="E10" s="476" t="s">
        <v>12</v>
      </c>
      <c r="F10" s="1525" t="s">
        <v>13</v>
      </c>
      <c r="G10" s="1482" t="s">
        <v>14</v>
      </c>
      <c r="H10" s="1482" t="s">
        <v>15</v>
      </c>
      <c r="I10" s="1482" t="s">
        <v>16</v>
      </c>
      <c r="J10" s="1482" t="s">
        <v>17</v>
      </c>
      <c r="K10" s="1482" t="s">
        <v>18</v>
      </c>
      <c r="L10" s="1482" t="s">
        <v>19</v>
      </c>
      <c r="M10" s="1482" t="s">
        <v>20</v>
      </c>
    </row>
    <row r="11" spans="1:13" x14ac:dyDescent="0.25">
      <c r="A11" s="1480"/>
      <c r="B11" s="1480"/>
      <c r="C11" s="1480"/>
      <c r="D11" s="1507"/>
      <c r="E11" s="476" t="s">
        <v>21</v>
      </c>
      <c r="F11" s="1525"/>
      <c r="G11" s="1482"/>
      <c r="H11" s="1482"/>
      <c r="I11" s="1482"/>
      <c r="J11" s="1482"/>
      <c r="K11" s="1482"/>
      <c r="L11" s="1482"/>
      <c r="M11" s="148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1108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476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476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1109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34" t="s">
        <v>7</v>
      </c>
      <c r="B13" s="1534" t="s">
        <v>937</v>
      </c>
      <c r="C13" s="1534" t="s">
        <v>8</v>
      </c>
      <c r="D13" s="1534" t="s">
        <v>10</v>
      </c>
      <c r="E13" s="1534" t="s">
        <v>11</v>
      </c>
      <c r="F13" s="419" t="s">
        <v>12</v>
      </c>
      <c r="G13" s="1534" t="s">
        <v>13</v>
      </c>
      <c r="H13" s="1534" t="s">
        <v>14</v>
      </c>
      <c r="I13" s="1534" t="s">
        <v>15</v>
      </c>
      <c r="J13" s="1534" t="s">
        <v>16</v>
      </c>
      <c r="K13" s="1534" t="s">
        <v>17</v>
      </c>
      <c r="L13" s="1534" t="s">
        <v>18</v>
      </c>
      <c r="M13" s="1534" t="s">
        <v>19</v>
      </c>
      <c r="N13" s="1534" t="s">
        <v>20</v>
      </c>
    </row>
    <row r="14" spans="1:14" x14ac:dyDescent="0.25">
      <c r="A14" s="1534"/>
      <c r="B14" s="1534"/>
      <c r="C14" s="1534"/>
      <c r="D14" s="1534"/>
      <c r="E14" s="1534"/>
      <c r="F14" s="419" t="s">
        <v>21</v>
      </c>
      <c r="G14" s="1534"/>
      <c r="H14" s="1534"/>
      <c r="I14" s="1534"/>
      <c r="J14" s="1534"/>
      <c r="K14" s="1534"/>
      <c r="L14" s="1534"/>
      <c r="M14" s="1534"/>
      <c r="N14" s="153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98" t="s">
        <v>854</v>
      </c>
      <c r="I37" s="1498"/>
      <c r="J37" s="1498"/>
      <c r="K37" s="1498"/>
      <c r="L37" s="1498"/>
      <c r="M37" s="149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99" t="s">
        <v>852</v>
      </c>
      <c r="I38" s="1499"/>
      <c r="J38" s="1499"/>
      <c r="K38" s="1499"/>
      <c r="L38" s="1499"/>
      <c r="M38" s="149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00" t="s">
        <v>853</v>
      </c>
      <c r="I39" s="1500"/>
      <c r="J39" s="1500"/>
      <c r="K39" s="1500"/>
      <c r="L39" s="1500"/>
      <c r="M39" s="150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01"/>
      <c r="J40" s="1501"/>
      <c r="K40" s="1501"/>
      <c r="L40" s="1501"/>
      <c r="M40" s="1501"/>
      <c r="N40" s="1501"/>
    </row>
    <row r="41" spans="1:14" ht="15.75" x14ac:dyDescent="0.25">
      <c r="A41" s="267"/>
      <c r="B41" s="267"/>
      <c r="C41" s="267"/>
      <c r="D41" s="268"/>
      <c r="E41" s="268"/>
      <c r="F41" s="269"/>
      <c r="G41" s="1429"/>
      <c r="H41" s="1429"/>
      <c r="I41" s="1429"/>
      <c r="J41" s="1429"/>
      <c r="K41" s="142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1111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39" t="s">
        <v>7</v>
      </c>
      <c r="B12" s="1543" t="s">
        <v>802</v>
      </c>
      <c r="C12" s="1543" t="s">
        <v>9</v>
      </c>
      <c r="D12" s="727" t="s">
        <v>12</v>
      </c>
      <c r="E12" s="1542" t="s">
        <v>13</v>
      </c>
      <c r="F12" s="1541" t="s">
        <v>14</v>
      </c>
      <c r="G12" s="1541" t="s">
        <v>15</v>
      </c>
      <c r="H12" s="1541" t="s">
        <v>16</v>
      </c>
      <c r="I12" s="1541" t="s">
        <v>17</v>
      </c>
      <c r="J12" s="1541" t="s">
        <v>18</v>
      </c>
      <c r="K12" s="1541" t="s">
        <v>19</v>
      </c>
      <c r="L12" s="1544" t="s">
        <v>20</v>
      </c>
    </row>
    <row r="13" spans="1:12" ht="16.5" customHeight="1" x14ac:dyDescent="0.25">
      <c r="A13" s="154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545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98" t="s">
        <v>854</v>
      </c>
      <c r="G21" s="1498"/>
      <c r="H21" s="1498"/>
      <c r="I21" s="1498"/>
      <c r="J21" s="1498"/>
      <c r="K21" s="149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99" t="s">
        <v>852</v>
      </c>
      <c r="G22" s="1499"/>
      <c r="H22" s="1499"/>
      <c r="I22" s="1499"/>
      <c r="J22" s="1499"/>
      <c r="K22" s="149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00" t="s">
        <v>853</v>
      </c>
      <c r="G23" s="1500"/>
      <c r="H23" s="1500"/>
      <c r="I23" s="1500"/>
      <c r="J23" s="1500"/>
      <c r="K23" s="1500"/>
      <c r="L23" s="537"/>
    </row>
    <row r="24" spans="1:12" x14ac:dyDescent="0.25">
      <c r="A24" s="546"/>
      <c r="B24" s="546"/>
      <c r="C24" s="547"/>
      <c r="D24" s="541"/>
      <c r="E24" s="540"/>
      <c r="F24" s="537"/>
      <c r="G24" s="1501"/>
      <c r="H24" s="1501"/>
      <c r="I24" s="1501"/>
      <c r="J24" s="1501"/>
      <c r="K24" s="1501"/>
      <c r="L24" s="1501"/>
    </row>
    <row r="25" spans="1:12" ht="15.75" x14ac:dyDescent="0.25">
      <c r="A25" s="267"/>
      <c r="B25" s="267"/>
      <c r="C25" s="268"/>
      <c r="D25" s="269"/>
      <c r="E25" s="1429"/>
      <c r="F25" s="1429"/>
      <c r="G25" s="1429"/>
      <c r="H25" s="1429"/>
      <c r="I25" s="1429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1116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34" t="s">
        <v>7</v>
      </c>
      <c r="B13" s="1534" t="s">
        <v>937</v>
      </c>
      <c r="C13" s="1534" t="s">
        <v>8</v>
      </c>
      <c r="D13" s="1534" t="s">
        <v>10</v>
      </c>
      <c r="E13" s="1534" t="s">
        <v>11</v>
      </c>
      <c r="F13" s="419" t="s">
        <v>12</v>
      </c>
      <c r="G13" s="1534" t="s">
        <v>13</v>
      </c>
      <c r="H13" s="1534" t="s">
        <v>14</v>
      </c>
      <c r="I13" s="1534" t="s">
        <v>15</v>
      </c>
      <c r="J13" s="1534" t="s">
        <v>16</v>
      </c>
      <c r="K13" s="1534" t="s">
        <v>17</v>
      </c>
      <c r="L13" s="1534" t="s">
        <v>18</v>
      </c>
      <c r="M13" s="1534" t="s">
        <v>19</v>
      </c>
      <c r="N13" s="1534" t="s">
        <v>20</v>
      </c>
    </row>
    <row r="14" spans="1:14" x14ac:dyDescent="0.25">
      <c r="A14" s="1534"/>
      <c r="B14" s="1534"/>
      <c r="C14" s="1534"/>
      <c r="D14" s="1534"/>
      <c r="E14" s="1534"/>
      <c r="F14" s="419" t="s">
        <v>21</v>
      </c>
      <c r="G14" s="1534"/>
      <c r="H14" s="1534"/>
      <c r="I14" s="1534"/>
      <c r="J14" s="1534"/>
      <c r="K14" s="1534"/>
      <c r="L14" s="1534"/>
      <c r="M14" s="1534"/>
      <c r="N14" s="153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98" t="s">
        <v>854</v>
      </c>
      <c r="I38" s="1498"/>
      <c r="J38" s="1498"/>
      <c r="K38" s="1498"/>
      <c r="L38" s="1498"/>
      <c r="M38" s="149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99" t="s">
        <v>852</v>
      </c>
      <c r="I39" s="1499"/>
      <c r="J39" s="1499"/>
      <c r="K39" s="1499"/>
      <c r="L39" s="1499"/>
      <c r="M39" s="149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00" t="s">
        <v>853</v>
      </c>
      <c r="I40" s="1500"/>
      <c r="J40" s="1500"/>
      <c r="K40" s="1500"/>
      <c r="L40" s="1500"/>
      <c r="M40" s="150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01"/>
      <c r="J41" s="1501"/>
      <c r="K41" s="1501"/>
      <c r="L41" s="1501"/>
      <c r="M41" s="1501"/>
      <c r="N41" s="1501"/>
    </row>
    <row r="42" spans="1:14" ht="15.75" x14ac:dyDescent="0.25">
      <c r="A42" s="267"/>
      <c r="B42" s="267"/>
      <c r="C42" s="267"/>
      <c r="D42" s="268"/>
      <c r="E42" s="268"/>
      <c r="F42" s="269"/>
      <c r="G42" s="1429"/>
      <c r="H42" s="1429"/>
      <c r="I42" s="1429"/>
      <c r="J42" s="1429"/>
      <c r="K42" s="142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1117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98" t="s">
        <v>854</v>
      </c>
      <c r="G21" s="1498"/>
      <c r="H21" s="1498"/>
      <c r="I21" s="1498"/>
      <c r="J21" s="1498"/>
      <c r="K21" s="149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99" t="s">
        <v>852</v>
      </c>
      <c r="G22" s="1499"/>
      <c r="H22" s="1499"/>
      <c r="I22" s="1499"/>
      <c r="J22" s="1499"/>
      <c r="K22" s="149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00" t="s">
        <v>853</v>
      </c>
      <c r="G23" s="1500"/>
      <c r="H23" s="1500"/>
      <c r="I23" s="1500"/>
      <c r="J23" s="1500"/>
      <c r="K23" s="1500"/>
      <c r="L23" s="537"/>
    </row>
    <row r="24" spans="1:12" x14ac:dyDescent="0.25">
      <c r="A24" s="546"/>
      <c r="B24" s="546"/>
      <c r="C24" s="547"/>
      <c r="D24" s="541"/>
      <c r="E24" s="540"/>
      <c r="F24" s="537"/>
      <c r="G24" s="1501"/>
      <c r="H24" s="1501"/>
      <c r="I24" s="1501"/>
      <c r="J24" s="1501"/>
      <c r="K24" s="1501"/>
      <c r="L24" s="1501"/>
    </row>
    <row r="25" spans="1:12" ht="15.75" x14ac:dyDescent="0.25">
      <c r="A25" s="267"/>
      <c r="B25" s="267"/>
      <c r="C25" s="268"/>
      <c r="D25" s="269"/>
      <c r="E25" s="1429"/>
      <c r="F25" s="1429"/>
      <c r="G25" s="1429"/>
      <c r="H25" s="1429"/>
      <c r="I25" s="1429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1118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498" t="s">
        <v>854</v>
      </c>
      <c r="I24" s="1498"/>
      <c r="J24" s="1498"/>
      <c r="K24" s="1498"/>
      <c r="L24" s="1498"/>
      <c r="M24" s="1498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499" t="s">
        <v>852</v>
      </c>
      <c r="I25" s="1499"/>
      <c r="J25" s="1499"/>
      <c r="K25" s="1499"/>
      <c r="L25" s="1499"/>
      <c r="M25" s="1499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00" t="s">
        <v>853</v>
      </c>
      <c r="I26" s="1500"/>
      <c r="J26" s="1500"/>
      <c r="K26" s="1500"/>
      <c r="L26" s="1500"/>
      <c r="M26" s="150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01"/>
      <c r="J27" s="1501"/>
      <c r="K27" s="1501"/>
      <c r="L27" s="1501"/>
      <c r="M27" s="1501"/>
      <c r="N27" s="1501"/>
    </row>
    <row r="28" spans="1:14" ht="15.75" x14ac:dyDescent="0.25">
      <c r="A28" s="267"/>
      <c r="B28" s="267"/>
      <c r="C28" s="267"/>
      <c r="D28" s="268"/>
      <c r="E28" s="268"/>
      <c r="F28" s="269"/>
      <c r="G28" s="1429"/>
      <c r="H28" s="1429"/>
      <c r="I28" s="1429"/>
      <c r="J28" s="1429"/>
      <c r="K28" s="1429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1124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1480" t="s">
        <v>7</v>
      </c>
      <c r="B10" s="1480" t="s">
        <v>802</v>
      </c>
      <c r="C10" s="1480" t="s">
        <v>9</v>
      </c>
      <c r="D10" s="1506" t="s">
        <v>11</v>
      </c>
      <c r="E10" s="476" t="s">
        <v>12</v>
      </c>
      <c r="F10" s="1525" t="s">
        <v>13</v>
      </c>
      <c r="G10" s="1482" t="s">
        <v>14</v>
      </c>
      <c r="H10" s="1482" t="s">
        <v>15</v>
      </c>
      <c r="I10" s="1482" t="s">
        <v>16</v>
      </c>
      <c r="J10" s="1482" t="s">
        <v>17</v>
      </c>
      <c r="K10" s="1482" t="s">
        <v>18</v>
      </c>
      <c r="L10" s="1482" t="s">
        <v>19</v>
      </c>
      <c r="M10" s="1482" t="s">
        <v>20</v>
      </c>
    </row>
    <row r="11" spans="1:13" x14ac:dyDescent="0.25">
      <c r="A11" s="1480"/>
      <c r="B11" s="1480"/>
      <c r="C11" s="1480"/>
      <c r="D11" s="1507"/>
      <c r="E11" s="476" t="s">
        <v>21</v>
      </c>
      <c r="F11" s="1525"/>
      <c r="G11" s="1482"/>
      <c r="H11" s="1482"/>
      <c r="I11" s="1482"/>
      <c r="J11" s="1482"/>
      <c r="K11" s="1482"/>
      <c r="L11" s="1482"/>
      <c r="M11" s="148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1115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476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476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1125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1480" t="s">
        <v>7</v>
      </c>
      <c r="B10" s="1480" t="s">
        <v>802</v>
      </c>
      <c r="C10" s="1480" t="s">
        <v>9</v>
      </c>
      <c r="D10" s="1506" t="s">
        <v>11</v>
      </c>
      <c r="E10" s="476" t="s">
        <v>12</v>
      </c>
      <c r="F10" s="1525" t="s">
        <v>13</v>
      </c>
      <c r="G10" s="1482" t="s">
        <v>14</v>
      </c>
      <c r="H10" s="1482" t="s">
        <v>15</v>
      </c>
      <c r="I10" s="1482" t="s">
        <v>16</v>
      </c>
      <c r="J10" s="1482" t="s">
        <v>17</v>
      </c>
      <c r="K10" s="1482" t="s">
        <v>18</v>
      </c>
      <c r="L10" s="1482" t="s">
        <v>19</v>
      </c>
      <c r="M10" s="1482" t="s">
        <v>20</v>
      </c>
    </row>
    <row r="11" spans="1:13" x14ac:dyDescent="0.25">
      <c r="A11" s="1480"/>
      <c r="B11" s="1480"/>
      <c r="C11" s="1480"/>
      <c r="D11" s="1507"/>
      <c r="E11" s="476" t="s">
        <v>21</v>
      </c>
      <c r="F11" s="1525"/>
      <c r="G11" s="1482"/>
      <c r="H11" s="1482"/>
      <c r="I11" s="1482"/>
      <c r="J11" s="1482"/>
      <c r="K11" s="1482"/>
      <c r="L11" s="1482"/>
      <c r="M11" s="1482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1152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476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476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1155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34" t="s">
        <v>7</v>
      </c>
      <c r="B13" s="1534" t="s">
        <v>937</v>
      </c>
      <c r="C13" s="1534" t="s">
        <v>8</v>
      </c>
      <c r="D13" s="1534" t="s">
        <v>10</v>
      </c>
      <c r="E13" s="1534" t="s">
        <v>11</v>
      </c>
      <c r="F13" s="419" t="s">
        <v>12</v>
      </c>
      <c r="G13" s="1534" t="s">
        <v>13</v>
      </c>
      <c r="H13" s="1534" t="s">
        <v>14</v>
      </c>
      <c r="I13" s="1534" t="s">
        <v>15</v>
      </c>
      <c r="J13" s="1534" t="s">
        <v>16</v>
      </c>
      <c r="K13" s="1534" t="s">
        <v>17</v>
      </c>
      <c r="L13" s="1534" t="s">
        <v>18</v>
      </c>
      <c r="M13" s="1534" t="s">
        <v>19</v>
      </c>
      <c r="N13" s="1534" t="s">
        <v>20</v>
      </c>
    </row>
    <row r="14" spans="1:14" x14ac:dyDescent="0.25">
      <c r="A14" s="1534"/>
      <c r="B14" s="1534"/>
      <c r="C14" s="1534"/>
      <c r="D14" s="1534"/>
      <c r="E14" s="1534"/>
      <c r="F14" s="419" t="s">
        <v>21</v>
      </c>
      <c r="G14" s="1534"/>
      <c r="H14" s="1534"/>
      <c r="I14" s="1534"/>
      <c r="J14" s="1534"/>
      <c r="K14" s="1534"/>
      <c r="L14" s="1534"/>
      <c r="M14" s="1534"/>
      <c r="N14" s="153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98" t="s">
        <v>854</v>
      </c>
      <c r="I38" s="1498"/>
      <c r="J38" s="1498"/>
      <c r="K38" s="1498"/>
      <c r="L38" s="1498"/>
      <c r="M38" s="149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99" t="s">
        <v>852</v>
      </c>
      <c r="I39" s="1499"/>
      <c r="J39" s="1499"/>
      <c r="K39" s="1499"/>
      <c r="L39" s="1499"/>
      <c r="M39" s="149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00" t="s">
        <v>853</v>
      </c>
      <c r="I40" s="1500"/>
      <c r="J40" s="1500"/>
      <c r="K40" s="1500"/>
      <c r="L40" s="1500"/>
      <c r="M40" s="150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01"/>
      <c r="J41" s="1501"/>
      <c r="K41" s="1501"/>
      <c r="L41" s="1501"/>
      <c r="M41" s="1501"/>
      <c r="N41" s="1501"/>
    </row>
    <row r="42" spans="1:14" ht="15.75" x14ac:dyDescent="0.25">
      <c r="A42" s="267"/>
      <c r="B42" s="267"/>
      <c r="C42" s="267"/>
      <c r="D42" s="268"/>
      <c r="E42" s="268"/>
      <c r="F42" s="269"/>
      <c r="G42" s="1429"/>
      <c r="H42" s="1429"/>
      <c r="I42" s="1429"/>
      <c r="J42" s="1429"/>
      <c r="K42" s="142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1159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498" t="s">
        <v>854</v>
      </c>
      <c r="I24" s="1498"/>
      <c r="J24" s="1498"/>
      <c r="K24" s="1498"/>
      <c r="L24" s="1498"/>
      <c r="M24" s="1498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499" t="s">
        <v>852</v>
      </c>
      <c r="I25" s="1499"/>
      <c r="J25" s="1499"/>
      <c r="K25" s="1499"/>
      <c r="L25" s="1499"/>
      <c r="M25" s="1499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00" t="s">
        <v>853</v>
      </c>
      <c r="I26" s="1500"/>
      <c r="J26" s="1500"/>
      <c r="K26" s="1500"/>
      <c r="L26" s="1500"/>
      <c r="M26" s="150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01"/>
      <c r="J27" s="1501"/>
      <c r="K27" s="1501"/>
      <c r="L27" s="1501"/>
      <c r="M27" s="1501"/>
      <c r="N27" s="1501"/>
    </row>
    <row r="28" spans="1:14" ht="15.75" x14ac:dyDescent="0.25">
      <c r="A28" s="267"/>
      <c r="B28" s="267"/>
      <c r="C28" s="267"/>
      <c r="D28" s="268"/>
      <c r="E28" s="268"/>
      <c r="F28" s="269"/>
      <c r="G28" s="1429"/>
      <c r="H28" s="1429"/>
      <c r="I28" s="1429"/>
      <c r="J28" s="1429"/>
      <c r="K28" s="1429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1160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498" t="s">
        <v>854</v>
      </c>
      <c r="G25" s="1498"/>
      <c r="H25" s="1498"/>
      <c r="I25" s="1498"/>
      <c r="J25" s="1498"/>
      <c r="K25" s="1498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499" t="s">
        <v>852</v>
      </c>
      <c r="G26" s="1499"/>
      <c r="H26" s="1499"/>
      <c r="I26" s="1499"/>
      <c r="J26" s="1499"/>
      <c r="K26" s="1499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500" t="s">
        <v>853</v>
      </c>
      <c r="G27" s="1500"/>
      <c r="H27" s="1500"/>
      <c r="I27" s="1500"/>
      <c r="J27" s="1500"/>
      <c r="K27" s="1500"/>
      <c r="L27" s="537"/>
    </row>
    <row r="28" spans="1:12" x14ac:dyDescent="0.25">
      <c r="A28" s="546"/>
      <c r="B28" s="546"/>
      <c r="C28" s="547"/>
      <c r="D28" s="541"/>
      <c r="E28" s="540"/>
      <c r="F28" s="537"/>
      <c r="G28" s="1501"/>
      <c r="H28" s="1501"/>
      <c r="I28" s="1501"/>
      <c r="J28" s="1501"/>
      <c r="K28" s="1501"/>
      <c r="L28" s="1501"/>
    </row>
    <row r="29" spans="1:12" ht="15.75" x14ac:dyDescent="0.25">
      <c r="A29" s="267"/>
      <c r="B29" s="267"/>
      <c r="C29" s="268"/>
      <c r="D29" s="269"/>
      <c r="E29" s="1429"/>
      <c r="F29" s="1429"/>
      <c r="G29" s="1429"/>
      <c r="H29" s="1429"/>
      <c r="I29" s="1429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1:13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1:13" x14ac:dyDescent="0.25">
      <c r="A8" s="1421" t="s">
        <v>1164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1:13" x14ac:dyDescent="0.25">
      <c r="A9" s="1422" t="s">
        <v>404</v>
      </c>
      <c r="B9" s="1422"/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1:13" x14ac:dyDescent="0.25">
      <c r="A10" s="1480" t="s">
        <v>7</v>
      </c>
      <c r="B10" s="1480" t="s">
        <v>802</v>
      </c>
      <c r="C10" s="1480" t="s">
        <v>9</v>
      </c>
      <c r="D10" s="1506" t="s">
        <v>11</v>
      </c>
      <c r="E10" s="476" t="s">
        <v>12</v>
      </c>
      <c r="F10" s="1525" t="s">
        <v>13</v>
      </c>
      <c r="G10" s="1482" t="s">
        <v>14</v>
      </c>
      <c r="H10" s="1482" t="s">
        <v>15</v>
      </c>
      <c r="I10" s="1482" t="s">
        <v>16</v>
      </c>
      <c r="J10" s="1482" t="s">
        <v>17</v>
      </c>
      <c r="K10" s="1482" t="s">
        <v>18</v>
      </c>
      <c r="L10" s="1482" t="s">
        <v>19</v>
      </c>
      <c r="M10" s="1482" t="s">
        <v>20</v>
      </c>
    </row>
    <row r="11" spans="1:13" x14ac:dyDescent="0.25">
      <c r="A11" s="1480"/>
      <c r="B11" s="1480"/>
      <c r="C11" s="1480"/>
      <c r="D11" s="1507"/>
      <c r="E11" s="476" t="s">
        <v>21</v>
      </c>
      <c r="F11" s="1525"/>
      <c r="G11" s="1482"/>
      <c r="H11" s="1482"/>
      <c r="I11" s="1482"/>
      <c r="J11" s="1482"/>
      <c r="K11" s="1482"/>
      <c r="L11" s="1482"/>
      <c r="M11" s="1482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1166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476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476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1170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34" t="s">
        <v>7</v>
      </c>
      <c r="B13" s="1534" t="s">
        <v>937</v>
      </c>
      <c r="C13" s="1534" t="s">
        <v>8</v>
      </c>
      <c r="D13" s="1534" t="s">
        <v>10</v>
      </c>
      <c r="E13" s="1534" t="s">
        <v>11</v>
      </c>
      <c r="F13" s="419" t="s">
        <v>12</v>
      </c>
      <c r="G13" s="1534" t="s">
        <v>13</v>
      </c>
      <c r="H13" s="1534" t="s">
        <v>14</v>
      </c>
      <c r="I13" s="1534" t="s">
        <v>15</v>
      </c>
      <c r="J13" s="1534" t="s">
        <v>16</v>
      </c>
      <c r="K13" s="1534" t="s">
        <v>17</v>
      </c>
      <c r="L13" s="1534" t="s">
        <v>18</v>
      </c>
      <c r="M13" s="1534" t="s">
        <v>19</v>
      </c>
      <c r="N13" s="1534" t="s">
        <v>20</v>
      </c>
    </row>
    <row r="14" spans="1:14" x14ac:dyDescent="0.25">
      <c r="A14" s="1534"/>
      <c r="B14" s="1534"/>
      <c r="C14" s="1534"/>
      <c r="D14" s="1534"/>
      <c r="E14" s="1534"/>
      <c r="F14" s="419" t="s">
        <v>21</v>
      </c>
      <c r="G14" s="1534"/>
      <c r="H14" s="1534"/>
      <c r="I14" s="1534"/>
      <c r="J14" s="1534"/>
      <c r="K14" s="1534"/>
      <c r="L14" s="1534"/>
      <c r="M14" s="1534"/>
      <c r="N14" s="153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498" t="s">
        <v>854</v>
      </c>
      <c r="I41" s="1498"/>
      <c r="J41" s="1498"/>
      <c r="K41" s="1498"/>
      <c r="L41" s="1498"/>
      <c r="M41" s="1498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499" t="s">
        <v>852</v>
      </c>
      <c r="I42" s="1499"/>
      <c r="J42" s="1499"/>
      <c r="K42" s="1499"/>
      <c r="L42" s="1499"/>
      <c r="M42" s="1499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500" t="s">
        <v>853</v>
      </c>
      <c r="I43" s="1500"/>
      <c r="J43" s="1500"/>
      <c r="K43" s="1500"/>
      <c r="L43" s="1500"/>
      <c r="M43" s="1500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501"/>
      <c r="J44" s="1501"/>
      <c r="K44" s="1501"/>
      <c r="L44" s="1501"/>
      <c r="M44" s="1501"/>
      <c r="N44" s="1501"/>
    </row>
    <row r="45" spans="1:14" ht="15.75" x14ac:dyDescent="0.25">
      <c r="A45" s="267"/>
      <c r="B45" s="267"/>
      <c r="C45" s="267"/>
      <c r="D45" s="268"/>
      <c r="E45" s="268"/>
      <c r="F45" s="269"/>
      <c r="G45" s="1429"/>
      <c r="H45" s="1429"/>
      <c r="I45" s="1429"/>
      <c r="J45" s="1429"/>
      <c r="K45" s="1429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1171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498" t="s">
        <v>854</v>
      </c>
      <c r="I29" s="1498"/>
      <c r="J29" s="1498"/>
      <c r="K29" s="1498"/>
      <c r="L29" s="1498"/>
      <c r="M29" s="1498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499" t="s">
        <v>852</v>
      </c>
      <c r="I30" s="1499"/>
      <c r="J30" s="1499"/>
      <c r="K30" s="1499"/>
      <c r="L30" s="1499"/>
      <c r="M30" s="1499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500" t="s">
        <v>853</v>
      </c>
      <c r="I31" s="1500"/>
      <c r="J31" s="1500"/>
      <c r="K31" s="1500"/>
      <c r="L31" s="1500"/>
      <c r="M31" s="1500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501"/>
      <c r="J32" s="1501"/>
      <c r="K32" s="1501"/>
      <c r="L32" s="1501"/>
      <c r="M32" s="1501"/>
      <c r="N32" s="1501"/>
    </row>
    <row r="33" spans="7:11" ht="15.75" x14ac:dyDescent="0.25">
      <c r="G33" s="1429"/>
      <c r="H33" s="1429"/>
      <c r="I33" s="1429"/>
      <c r="J33" s="1429"/>
      <c r="K33" s="1429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548" t="s">
        <v>0</v>
      </c>
      <c r="B5" s="1548"/>
      <c r="C5" s="1548"/>
      <c r="D5" s="1548"/>
      <c r="E5" s="1548"/>
      <c r="F5" s="1548"/>
      <c r="G5" s="1548"/>
      <c r="H5" s="1548"/>
      <c r="I5" s="1548"/>
      <c r="J5" s="1548"/>
      <c r="K5" s="1548"/>
      <c r="L5" s="1548"/>
      <c r="M5" s="1548"/>
    </row>
    <row r="6" spans="1:13" x14ac:dyDescent="0.25">
      <c r="A6" s="1548" t="s">
        <v>3</v>
      </c>
      <c r="B6" s="1548"/>
      <c r="C6" s="1548"/>
      <c r="D6" s="1548"/>
      <c r="E6" s="1548"/>
      <c r="F6" s="1548"/>
      <c r="G6" s="1548"/>
      <c r="H6" s="1548"/>
      <c r="I6" s="1548"/>
      <c r="J6" s="1548"/>
      <c r="K6" s="1548"/>
      <c r="L6" s="1548"/>
      <c r="M6" s="1548"/>
    </row>
    <row r="7" spans="1:13" x14ac:dyDescent="0.25">
      <c r="A7" s="1548" t="s">
        <v>1173</v>
      </c>
      <c r="B7" s="1548"/>
      <c r="C7" s="1548"/>
      <c r="D7" s="1548"/>
      <c r="E7" s="1548"/>
      <c r="F7" s="1548"/>
      <c r="G7" s="1548"/>
      <c r="H7" s="1548"/>
      <c r="I7" s="1548"/>
      <c r="J7" s="1548"/>
      <c r="K7" s="1548"/>
      <c r="L7" s="1548"/>
      <c r="M7" s="1548"/>
    </row>
    <row r="8" spans="1:13" x14ac:dyDescent="0.25">
      <c r="A8" s="1549" t="s">
        <v>404</v>
      </c>
      <c r="B8" s="1549"/>
      <c r="C8" s="1549"/>
      <c r="D8" s="1549"/>
      <c r="E8" s="1549"/>
      <c r="F8" s="1549"/>
      <c r="G8" s="1549"/>
      <c r="H8" s="1549"/>
      <c r="I8" s="1549"/>
      <c r="J8" s="1549"/>
      <c r="K8" s="1549"/>
      <c r="L8" s="1549"/>
      <c r="M8" s="1549"/>
    </row>
    <row r="9" spans="1:13" x14ac:dyDescent="0.25">
      <c r="A9" s="1550" t="s">
        <v>7</v>
      </c>
      <c r="B9" s="1550" t="s">
        <v>802</v>
      </c>
      <c r="C9" s="1550" t="s">
        <v>9</v>
      </c>
      <c r="D9" s="1550" t="s">
        <v>11</v>
      </c>
      <c r="E9" s="772" t="s">
        <v>12</v>
      </c>
      <c r="F9" s="1552" t="s">
        <v>13</v>
      </c>
      <c r="G9" s="1546" t="s">
        <v>14</v>
      </c>
      <c r="H9" s="1546" t="s">
        <v>15</v>
      </c>
      <c r="I9" s="1546" t="s">
        <v>16</v>
      </c>
      <c r="J9" s="1546" t="s">
        <v>17</v>
      </c>
      <c r="K9" s="1546" t="s">
        <v>18</v>
      </c>
      <c r="L9" s="1546" t="s">
        <v>19</v>
      </c>
      <c r="M9" s="1546" t="s">
        <v>20</v>
      </c>
    </row>
    <row r="10" spans="1:13" x14ac:dyDescent="0.25">
      <c r="A10" s="1551"/>
      <c r="B10" s="1551"/>
      <c r="C10" s="1551"/>
      <c r="D10" s="1551"/>
      <c r="E10" s="772" t="s">
        <v>21</v>
      </c>
      <c r="F10" s="1553"/>
      <c r="G10" s="1547"/>
      <c r="H10" s="1547"/>
      <c r="I10" s="1547"/>
      <c r="J10" s="1547"/>
      <c r="K10" s="1547"/>
      <c r="L10" s="1547"/>
      <c r="M10" s="154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1172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498" t="s">
        <v>854</v>
      </c>
      <c r="G31" s="1498"/>
      <c r="H31" s="1498"/>
      <c r="I31" s="1498"/>
      <c r="J31" s="1498"/>
      <c r="K31" s="1498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499" t="s">
        <v>852</v>
      </c>
      <c r="G32" s="1499"/>
      <c r="H32" s="1499"/>
      <c r="I32" s="1499"/>
      <c r="J32" s="1499"/>
      <c r="K32" s="1499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500" t="s">
        <v>853</v>
      </c>
      <c r="G33" s="1500"/>
      <c r="H33" s="1500"/>
      <c r="I33" s="1500"/>
      <c r="J33" s="1500"/>
      <c r="K33" s="1500"/>
      <c r="L33" s="537"/>
    </row>
    <row r="34" spans="1:12" x14ac:dyDescent="0.25">
      <c r="A34" s="546"/>
      <c r="B34" s="546"/>
      <c r="C34" s="547"/>
      <c r="D34" s="541"/>
      <c r="E34" s="540"/>
      <c r="F34" s="537"/>
      <c r="G34" s="1501"/>
      <c r="H34" s="1501"/>
      <c r="I34" s="1501"/>
      <c r="J34" s="1501"/>
      <c r="K34" s="1501"/>
      <c r="L34" s="1501"/>
    </row>
    <row r="35" spans="1:12" ht="15.75" x14ac:dyDescent="0.25">
      <c r="A35" s="267"/>
      <c r="B35" s="267"/>
      <c r="C35" s="268"/>
      <c r="D35" s="269"/>
      <c r="E35" s="1429"/>
      <c r="F35" s="1429"/>
      <c r="G35" s="1429"/>
      <c r="H35" s="1429"/>
      <c r="I35" s="1429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1179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757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757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1183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34" t="s">
        <v>7</v>
      </c>
      <c r="B13" s="1534" t="s">
        <v>937</v>
      </c>
      <c r="C13" s="1534" t="s">
        <v>8</v>
      </c>
      <c r="D13" s="1534" t="s">
        <v>10</v>
      </c>
      <c r="E13" s="1534" t="s">
        <v>11</v>
      </c>
      <c r="F13" s="419" t="s">
        <v>12</v>
      </c>
      <c r="G13" s="1534" t="s">
        <v>13</v>
      </c>
      <c r="H13" s="1534" t="s">
        <v>14</v>
      </c>
      <c r="I13" s="1534" t="s">
        <v>15</v>
      </c>
      <c r="J13" s="1534" t="s">
        <v>16</v>
      </c>
      <c r="K13" s="1534" t="s">
        <v>17</v>
      </c>
      <c r="L13" s="1534" t="s">
        <v>18</v>
      </c>
      <c r="M13" s="1534" t="s">
        <v>19</v>
      </c>
      <c r="N13" s="1534" t="s">
        <v>20</v>
      </c>
    </row>
    <row r="14" spans="1:14" x14ac:dyDescent="0.25">
      <c r="A14" s="1534"/>
      <c r="B14" s="1534"/>
      <c r="C14" s="1534"/>
      <c r="D14" s="1534"/>
      <c r="E14" s="1534"/>
      <c r="F14" s="419" t="s">
        <v>21</v>
      </c>
      <c r="G14" s="1534"/>
      <c r="H14" s="1534"/>
      <c r="I14" s="1534"/>
      <c r="J14" s="1534"/>
      <c r="K14" s="1534"/>
      <c r="L14" s="1534"/>
      <c r="M14" s="1534"/>
      <c r="N14" s="153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498" t="s">
        <v>854</v>
      </c>
      <c r="I55" s="1498"/>
      <c r="J55" s="1498"/>
      <c r="K55" s="1498"/>
      <c r="L55" s="1498"/>
      <c r="M55" s="1498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499" t="s">
        <v>852</v>
      </c>
      <c r="I56" s="1499"/>
      <c r="J56" s="1499"/>
      <c r="K56" s="1499"/>
      <c r="L56" s="1499"/>
      <c r="M56" s="1499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500" t="s">
        <v>853</v>
      </c>
      <c r="I57" s="1500"/>
      <c r="J57" s="1500"/>
      <c r="K57" s="1500"/>
      <c r="L57" s="1500"/>
      <c r="M57" s="1500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501"/>
      <c r="J58" s="1501"/>
      <c r="K58" s="1501"/>
      <c r="L58" s="1501"/>
      <c r="M58" s="1501"/>
      <c r="N58" s="1501"/>
    </row>
    <row r="59" spans="1:14" ht="15.75" x14ac:dyDescent="0.25">
      <c r="A59" s="267"/>
      <c r="B59" s="267"/>
      <c r="C59" s="267"/>
      <c r="D59" s="268"/>
      <c r="E59" s="268"/>
      <c r="F59" s="269"/>
      <c r="G59" s="1429"/>
      <c r="H59" s="1429"/>
      <c r="I59" s="1429"/>
      <c r="J59" s="1429"/>
      <c r="K59" s="1429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1181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511" t="s">
        <v>412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87" t="s">
        <v>7</v>
      </c>
      <c r="B13" s="1509" t="s">
        <v>937</v>
      </c>
      <c r="C13" s="1487" t="s">
        <v>9</v>
      </c>
      <c r="D13" s="1487" t="s">
        <v>832</v>
      </c>
      <c r="E13" s="421" t="s">
        <v>12</v>
      </c>
      <c r="F13" s="148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89" t="s">
        <v>19</v>
      </c>
      <c r="M13" s="1489" t="s">
        <v>20</v>
      </c>
    </row>
    <row r="14" spans="1:13" x14ac:dyDescent="0.25">
      <c r="A14" s="1487"/>
      <c r="B14" s="1510"/>
      <c r="C14" s="1487"/>
      <c r="D14" s="1487"/>
      <c r="E14" s="421" t="s">
        <v>21</v>
      </c>
      <c r="F14" s="1488"/>
      <c r="G14" s="1489"/>
      <c r="H14" s="1489"/>
      <c r="I14" s="1489"/>
      <c r="J14" s="1489"/>
      <c r="K14" s="1489"/>
      <c r="L14" s="1489"/>
      <c r="M14" s="148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498" t="s">
        <v>854</v>
      </c>
      <c r="I34" s="1498"/>
      <c r="J34" s="1498"/>
      <c r="K34" s="1498"/>
      <c r="L34" s="1498"/>
      <c r="M34" s="1498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499" t="s">
        <v>852</v>
      </c>
      <c r="I35" s="1499"/>
      <c r="J35" s="1499"/>
      <c r="K35" s="1499"/>
      <c r="L35" s="1499"/>
      <c r="M35" s="1499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500" t="s">
        <v>853</v>
      </c>
      <c r="I36" s="1500"/>
      <c r="J36" s="1500"/>
      <c r="K36" s="1500"/>
      <c r="L36" s="1500"/>
      <c r="M36" s="1500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501"/>
      <c r="J37" s="1501"/>
      <c r="K37" s="1501"/>
      <c r="L37" s="1501"/>
      <c r="M37" s="1501"/>
      <c r="N37" s="1501"/>
    </row>
    <row r="38" spans="1:14" ht="15.75" x14ac:dyDescent="0.25">
      <c r="A38" s="267"/>
      <c r="B38" s="267"/>
      <c r="C38" s="267"/>
      <c r="D38" s="268"/>
      <c r="E38" s="268"/>
      <c r="F38" s="269"/>
      <c r="G38" s="1429"/>
      <c r="H38" s="1429"/>
      <c r="I38" s="1429"/>
      <c r="J38" s="1429"/>
      <c r="K38" s="1429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1182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498" t="s">
        <v>854</v>
      </c>
      <c r="G74" s="1498"/>
      <c r="H74" s="1498"/>
      <c r="I74" s="1498"/>
      <c r="J74" s="1498"/>
      <c r="K74" s="1498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499" t="s">
        <v>852</v>
      </c>
      <c r="G75" s="1499"/>
      <c r="H75" s="1499"/>
      <c r="I75" s="1499"/>
      <c r="J75" s="1499"/>
      <c r="K75" s="1499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500" t="s">
        <v>853</v>
      </c>
      <c r="G76" s="1500"/>
      <c r="H76" s="1500"/>
      <c r="I76" s="1500"/>
      <c r="J76" s="1500"/>
      <c r="K76" s="1500"/>
      <c r="L76" s="537"/>
    </row>
    <row r="77" spans="1:12" x14ac:dyDescent="0.25">
      <c r="A77" s="546"/>
      <c r="B77" s="546"/>
      <c r="C77" s="547"/>
      <c r="D77" s="541"/>
      <c r="E77" s="540"/>
      <c r="F77" s="537"/>
      <c r="G77" s="1501"/>
      <c r="H77" s="1501"/>
      <c r="I77" s="1501"/>
      <c r="J77" s="1501"/>
      <c r="K77" s="1501"/>
      <c r="L77" s="1501"/>
    </row>
    <row r="78" spans="1:12" ht="15.75" x14ac:dyDescent="0.25">
      <c r="A78" s="267"/>
      <c r="B78" s="267"/>
      <c r="C78" s="268"/>
      <c r="D78" s="269"/>
      <c r="E78" s="1429"/>
      <c r="F78" s="1429"/>
      <c r="G78" s="1429"/>
      <c r="H78" s="1429"/>
      <c r="I78" s="1429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1196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498" t="s">
        <v>854</v>
      </c>
      <c r="G36" s="1498"/>
      <c r="H36" s="1498"/>
      <c r="I36" s="1498"/>
      <c r="J36" s="1498"/>
      <c r="K36" s="1498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99" t="s">
        <v>852</v>
      </c>
      <c r="G37" s="1499"/>
      <c r="H37" s="1499"/>
      <c r="I37" s="1499"/>
      <c r="J37" s="1499"/>
      <c r="K37" s="1499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500" t="s">
        <v>853</v>
      </c>
      <c r="G38" s="1500"/>
      <c r="H38" s="1500"/>
      <c r="I38" s="1500"/>
      <c r="J38" s="1500"/>
      <c r="K38" s="1500"/>
      <c r="L38" s="537"/>
    </row>
    <row r="39" spans="1:12" x14ac:dyDescent="0.25">
      <c r="A39" s="546"/>
      <c r="B39" s="546"/>
      <c r="C39" s="547"/>
      <c r="D39" s="541"/>
      <c r="E39" s="540"/>
      <c r="F39" s="537"/>
      <c r="G39" s="1501"/>
      <c r="H39" s="1501"/>
      <c r="I39" s="1501"/>
      <c r="J39" s="1501"/>
      <c r="K39" s="1501"/>
      <c r="L39" s="1501"/>
    </row>
    <row r="40" spans="1:12" ht="15.75" x14ac:dyDescent="0.25">
      <c r="A40" s="267"/>
      <c r="B40" s="267"/>
      <c r="C40" s="268"/>
      <c r="D40" s="269"/>
      <c r="E40" s="1429"/>
      <c r="F40" s="1429"/>
      <c r="G40" s="1429"/>
      <c r="H40" s="1429"/>
      <c r="I40" s="1429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548" t="s">
        <v>0</v>
      </c>
      <c r="B5" s="1548"/>
      <c r="C5" s="1548"/>
      <c r="D5" s="1548"/>
      <c r="E5" s="1548"/>
      <c r="F5" s="1548"/>
      <c r="G5" s="1548"/>
      <c r="H5" s="1548"/>
      <c r="I5" s="1548"/>
      <c r="J5" s="1548"/>
      <c r="K5" s="1548"/>
      <c r="L5" s="1548"/>
      <c r="M5" s="1548"/>
    </row>
    <row r="6" spans="1:13" x14ac:dyDescent="0.25">
      <c r="A6" s="1548" t="s">
        <v>3</v>
      </c>
      <c r="B6" s="1548"/>
      <c r="C6" s="1548"/>
      <c r="D6" s="1548"/>
      <c r="E6" s="1548"/>
      <c r="F6" s="1548"/>
      <c r="G6" s="1548"/>
      <c r="H6" s="1548"/>
      <c r="I6" s="1548"/>
      <c r="J6" s="1548"/>
      <c r="K6" s="1548"/>
      <c r="L6" s="1548"/>
      <c r="M6" s="1548"/>
    </row>
    <row r="7" spans="1:13" x14ac:dyDescent="0.25">
      <c r="A7" s="1548" t="s">
        <v>1211</v>
      </c>
      <c r="B7" s="1548"/>
      <c r="C7" s="1548"/>
      <c r="D7" s="1548"/>
      <c r="E7" s="1548"/>
      <c r="F7" s="1548"/>
      <c r="G7" s="1548"/>
      <c r="H7" s="1548"/>
      <c r="I7" s="1548"/>
      <c r="J7" s="1548"/>
      <c r="K7" s="1548"/>
      <c r="L7" s="1548"/>
      <c r="M7" s="1548"/>
    </row>
    <row r="8" spans="1:13" x14ac:dyDescent="0.25">
      <c r="A8" s="1549" t="s">
        <v>404</v>
      </c>
      <c r="B8" s="1549"/>
      <c r="C8" s="1549"/>
      <c r="D8" s="1549"/>
      <c r="E8" s="1549"/>
      <c r="F8" s="1549"/>
      <c r="G8" s="1549"/>
      <c r="H8" s="1549"/>
      <c r="I8" s="1549"/>
      <c r="J8" s="1549"/>
      <c r="K8" s="1549"/>
      <c r="L8" s="1549"/>
      <c r="M8" s="1549"/>
    </row>
    <row r="9" spans="1:13" x14ac:dyDescent="0.25">
      <c r="A9" s="1550" t="s">
        <v>7</v>
      </c>
      <c r="B9" s="1550" t="s">
        <v>802</v>
      </c>
      <c r="C9" s="1550" t="s">
        <v>9</v>
      </c>
      <c r="D9" s="1550" t="s">
        <v>11</v>
      </c>
      <c r="E9" s="772" t="s">
        <v>12</v>
      </c>
      <c r="F9" s="1552" t="s">
        <v>13</v>
      </c>
      <c r="G9" s="1546" t="s">
        <v>14</v>
      </c>
      <c r="H9" s="1546" t="s">
        <v>15</v>
      </c>
      <c r="I9" s="1546" t="s">
        <v>16</v>
      </c>
      <c r="J9" s="1546" t="s">
        <v>17</v>
      </c>
      <c r="K9" s="1546" t="s">
        <v>18</v>
      </c>
      <c r="L9" s="1546" t="s">
        <v>19</v>
      </c>
      <c r="M9" s="1546" t="s">
        <v>20</v>
      </c>
    </row>
    <row r="10" spans="1:13" x14ac:dyDescent="0.25">
      <c r="A10" s="1551"/>
      <c r="B10" s="1551"/>
      <c r="C10" s="1551"/>
      <c r="D10" s="1551"/>
      <c r="E10" s="772" t="s">
        <v>21</v>
      </c>
      <c r="F10" s="1553"/>
      <c r="G10" s="1547"/>
      <c r="H10" s="1547"/>
      <c r="I10" s="1547"/>
      <c r="J10" s="1547"/>
      <c r="K10" s="1547"/>
      <c r="L10" s="1547"/>
      <c r="M10" s="154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1212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757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757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1213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34" t="s">
        <v>7</v>
      </c>
      <c r="B13" s="1534" t="s">
        <v>937</v>
      </c>
      <c r="C13" s="1534" t="s">
        <v>8</v>
      </c>
      <c r="D13" s="1534" t="s">
        <v>10</v>
      </c>
      <c r="E13" s="1534" t="s">
        <v>11</v>
      </c>
      <c r="F13" s="419" t="s">
        <v>12</v>
      </c>
      <c r="G13" s="1534" t="s">
        <v>13</v>
      </c>
      <c r="H13" s="1534" t="s">
        <v>14</v>
      </c>
      <c r="I13" s="1534" t="s">
        <v>15</v>
      </c>
      <c r="J13" s="1534" t="s">
        <v>16</v>
      </c>
      <c r="K13" s="1534" t="s">
        <v>17</v>
      </c>
      <c r="L13" s="1534" t="s">
        <v>18</v>
      </c>
      <c r="M13" s="1534" t="s">
        <v>19</v>
      </c>
      <c r="N13" s="1534" t="s">
        <v>20</v>
      </c>
    </row>
    <row r="14" spans="1:14" x14ac:dyDescent="0.25">
      <c r="A14" s="1534"/>
      <c r="B14" s="1534"/>
      <c r="C14" s="1534"/>
      <c r="D14" s="1534"/>
      <c r="E14" s="1534"/>
      <c r="F14" s="419" t="s">
        <v>21</v>
      </c>
      <c r="G14" s="1534"/>
      <c r="H14" s="1534"/>
      <c r="I14" s="1534"/>
      <c r="J14" s="1534"/>
      <c r="K14" s="1534"/>
      <c r="L14" s="1534"/>
      <c r="M14" s="1534"/>
      <c r="N14" s="153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498" t="s">
        <v>1223</v>
      </c>
      <c r="I58" s="1498"/>
      <c r="J58" s="1498"/>
      <c r="K58" s="1498"/>
      <c r="L58" s="1498"/>
      <c r="M58" s="1498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499" t="s">
        <v>852</v>
      </c>
      <c r="I59" s="1499"/>
      <c r="J59" s="1499"/>
      <c r="K59" s="1499"/>
      <c r="L59" s="1499"/>
      <c r="M59" s="1499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500" t="s">
        <v>1224</v>
      </c>
      <c r="I60" s="1500"/>
      <c r="J60" s="1500"/>
      <c r="K60" s="1500"/>
      <c r="L60" s="1500"/>
      <c r="M60" s="1500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501"/>
      <c r="J61" s="1501"/>
      <c r="K61" s="1501"/>
      <c r="L61" s="1501"/>
      <c r="M61" s="1501"/>
      <c r="N61" s="1501"/>
    </row>
    <row r="62" spans="1:14" ht="15.75" x14ac:dyDescent="0.25">
      <c r="A62" s="267"/>
      <c r="B62" s="267"/>
      <c r="C62" s="267"/>
      <c r="D62" s="268"/>
      <c r="E62" s="268"/>
      <c r="F62" s="269"/>
      <c r="G62" s="1429"/>
      <c r="H62" s="1429"/>
      <c r="I62" s="1429"/>
      <c r="J62" s="1429"/>
      <c r="K62" s="1429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1214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554" t="s">
        <v>1234</v>
      </c>
      <c r="G68" s="1554"/>
      <c r="H68" s="1554"/>
      <c r="I68" s="1554"/>
      <c r="J68" s="1554"/>
      <c r="K68" s="1554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499" t="s">
        <v>1222</v>
      </c>
      <c r="G69" s="1499"/>
      <c r="H69" s="1499"/>
      <c r="I69" s="1499"/>
      <c r="J69" s="1499"/>
      <c r="K69" s="1499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500" t="s">
        <v>1224</v>
      </c>
      <c r="G70" s="1500"/>
      <c r="H70" s="1500"/>
      <c r="I70" s="1500"/>
      <c r="J70" s="1500"/>
      <c r="K70" s="1500"/>
      <c r="L70" s="537"/>
    </row>
    <row r="71" spans="1:12" x14ac:dyDescent="0.25">
      <c r="A71" s="546"/>
      <c r="B71" s="546"/>
      <c r="C71" s="547"/>
      <c r="D71" s="541"/>
      <c r="E71" s="540"/>
      <c r="F71" s="537"/>
      <c r="G71" s="1501"/>
      <c r="H71" s="1501"/>
      <c r="I71" s="1501"/>
      <c r="J71" s="1501"/>
      <c r="K71" s="1501"/>
      <c r="L71" s="1501"/>
    </row>
    <row r="72" spans="1:12" ht="15.75" x14ac:dyDescent="0.25">
      <c r="A72" s="267"/>
      <c r="B72" s="267"/>
      <c r="C72" s="268"/>
      <c r="D72" s="269"/>
      <c r="E72" s="1429"/>
      <c r="F72" s="1429"/>
      <c r="G72" s="1429"/>
      <c r="H72" s="1429"/>
      <c r="I72" s="1429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1215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498" t="s">
        <v>854</v>
      </c>
      <c r="G36" s="1498"/>
      <c r="H36" s="1498"/>
      <c r="I36" s="1498"/>
      <c r="J36" s="1498"/>
      <c r="K36" s="1498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99" t="s">
        <v>852</v>
      </c>
      <c r="G37" s="1499"/>
      <c r="H37" s="1499"/>
      <c r="I37" s="1499"/>
      <c r="J37" s="1499"/>
      <c r="K37" s="1499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500" t="s">
        <v>1236</v>
      </c>
      <c r="G38" s="1500"/>
      <c r="H38" s="1500"/>
      <c r="I38" s="1500"/>
      <c r="J38" s="1500"/>
      <c r="K38" s="1500"/>
      <c r="L38" s="537"/>
    </row>
    <row r="39" spans="1:12" x14ac:dyDescent="0.25">
      <c r="A39" s="546"/>
      <c r="B39" s="546"/>
      <c r="C39" s="547"/>
      <c r="D39" s="541"/>
      <c r="E39" s="540"/>
      <c r="F39" s="537"/>
      <c r="G39" s="1501"/>
      <c r="H39" s="1501"/>
      <c r="I39" s="1501"/>
      <c r="J39" s="1501"/>
      <c r="K39" s="1501"/>
      <c r="L39" s="1501"/>
    </row>
    <row r="40" spans="1:12" ht="15.75" x14ac:dyDescent="0.25">
      <c r="A40" s="267"/>
      <c r="B40" s="267"/>
      <c r="C40" s="268"/>
      <c r="D40" s="269"/>
      <c r="E40" s="1429"/>
      <c r="F40" s="1429"/>
      <c r="G40" s="1429"/>
      <c r="H40" s="1429"/>
      <c r="I40" s="1429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548" t="s">
        <v>0</v>
      </c>
      <c r="B5" s="1548"/>
      <c r="C5" s="1548"/>
      <c r="D5" s="1548"/>
      <c r="E5" s="1548"/>
      <c r="F5" s="1548"/>
      <c r="G5" s="1548"/>
      <c r="H5" s="1548"/>
      <c r="I5" s="1548"/>
      <c r="J5" s="1548"/>
      <c r="K5" s="1548"/>
      <c r="L5" s="1548"/>
      <c r="M5" s="1548"/>
    </row>
    <row r="6" spans="1:13" x14ac:dyDescent="0.25">
      <c r="A6" s="1548" t="s">
        <v>3</v>
      </c>
      <c r="B6" s="1548"/>
      <c r="C6" s="1548"/>
      <c r="D6" s="1548"/>
      <c r="E6" s="1548"/>
      <c r="F6" s="1548"/>
      <c r="G6" s="1548"/>
      <c r="H6" s="1548"/>
      <c r="I6" s="1548"/>
      <c r="J6" s="1548"/>
      <c r="K6" s="1548"/>
      <c r="L6" s="1548"/>
      <c r="M6" s="1548"/>
    </row>
    <row r="7" spans="1:13" x14ac:dyDescent="0.25">
      <c r="A7" s="1548" t="s">
        <v>1240</v>
      </c>
      <c r="B7" s="1548"/>
      <c r="C7" s="1548"/>
      <c r="D7" s="1548"/>
      <c r="E7" s="1548"/>
      <c r="F7" s="1548"/>
      <c r="G7" s="1548"/>
      <c r="H7" s="1548"/>
      <c r="I7" s="1548"/>
      <c r="J7" s="1548"/>
      <c r="K7" s="1548"/>
      <c r="L7" s="1548"/>
      <c r="M7" s="1548"/>
    </row>
    <row r="8" spans="1:13" x14ac:dyDescent="0.25">
      <c r="A8" s="1549" t="s">
        <v>404</v>
      </c>
      <c r="B8" s="1549"/>
      <c r="C8" s="1549"/>
      <c r="D8" s="1549"/>
      <c r="E8" s="1549"/>
      <c r="F8" s="1549"/>
      <c r="G8" s="1549"/>
      <c r="H8" s="1549"/>
      <c r="I8" s="1549"/>
      <c r="J8" s="1549"/>
      <c r="K8" s="1549"/>
      <c r="L8" s="1549"/>
      <c r="M8" s="1549"/>
    </row>
    <row r="9" spans="1:13" x14ac:dyDescent="0.25">
      <c r="A9" s="1550" t="s">
        <v>7</v>
      </c>
      <c r="B9" s="1550" t="s">
        <v>802</v>
      </c>
      <c r="C9" s="1550" t="s">
        <v>9</v>
      </c>
      <c r="D9" s="1550" t="s">
        <v>11</v>
      </c>
      <c r="E9" s="772" t="s">
        <v>12</v>
      </c>
      <c r="F9" s="1552" t="s">
        <v>13</v>
      </c>
      <c r="G9" s="1546" t="s">
        <v>14</v>
      </c>
      <c r="H9" s="1546" t="s">
        <v>15</v>
      </c>
      <c r="I9" s="1546" t="s">
        <v>16</v>
      </c>
      <c r="J9" s="1546" t="s">
        <v>17</v>
      </c>
      <c r="K9" s="1546" t="s">
        <v>18</v>
      </c>
      <c r="L9" s="1546" t="s">
        <v>19</v>
      </c>
      <c r="M9" s="1546" t="s">
        <v>20</v>
      </c>
    </row>
    <row r="10" spans="1:13" x14ac:dyDescent="0.25">
      <c r="A10" s="1551"/>
      <c r="B10" s="1551"/>
      <c r="C10" s="1551"/>
      <c r="D10" s="1551"/>
      <c r="E10" s="772" t="s">
        <v>21</v>
      </c>
      <c r="F10" s="1553"/>
      <c r="G10" s="1547"/>
      <c r="H10" s="1547"/>
      <c r="I10" s="1547"/>
      <c r="J10" s="1547"/>
      <c r="K10" s="1547"/>
      <c r="L10" s="1547"/>
      <c r="M10" s="154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1241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757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757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1244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35" t="s">
        <v>7</v>
      </c>
      <c r="B13" s="1534" t="s">
        <v>937</v>
      </c>
      <c r="C13" s="1534" t="s">
        <v>8</v>
      </c>
      <c r="D13" s="1534" t="s">
        <v>10</v>
      </c>
      <c r="E13" s="1534" t="s">
        <v>11</v>
      </c>
      <c r="F13" s="419" t="s">
        <v>12</v>
      </c>
      <c r="G13" s="1534" t="s">
        <v>13</v>
      </c>
      <c r="H13" s="1534" t="s">
        <v>14</v>
      </c>
      <c r="I13" s="1534" t="s">
        <v>15</v>
      </c>
      <c r="J13" s="1534" t="s">
        <v>16</v>
      </c>
      <c r="K13" s="1534" t="s">
        <v>17</v>
      </c>
      <c r="L13" s="1534" t="s">
        <v>18</v>
      </c>
      <c r="M13" s="1534" t="s">
        <v>19</v>
      </c>
      <c r="N13" s="1534" t="s">
        <v>20</v>
      </c>
    </row>
    <row r="14" spans="1:14" x14ac:dyDescent="0.25">
      <c r="A14" s="1536"/>
      <c r="B14" s="1534"/>
      <c r="C14" s="1534"/>
      <c r="D14" s="1534"/>
      <c r="E14" s="1534"/>
      <c r="F14" s="419" t="s">
        <v>21</v>
      </c>
      <c r="G14" s="1534"/>
      <c r="H14" s="1534"/>
      <c r="I14" s="1534"/>
      <c r="J14" s="1534"/>
      <c r="K14" s="1534"/>
      <c r="L14" s="1534"/>
      <c r="M14" s="1534"/>
      <c r="N14" s="153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498" t="s">
        <v>1252</v>
      </c>
      <c r="I49" s="1498"/>
      <c r="J49" s="1498"/>
      <c r="K49" s="1498"/>
      <c r="L49" s="1498"/>
      <c r="M49" s="1498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499" t="s">
        <v>852</v>
      </c>
      <c r="I50" s="1499"/>
      <c r="J50" s="1499"/>
      <c r="K50" s="1499"/>
      <c r="L50" s="1499"/>
      <c r="M50" s="1499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500" t="s">
        <v>1224</v>
      </c>
      <c r="I51" s="1500"/>
      <c r="J51" s="1500"/>
      <c r="K51" s="1500"/>
      <c r="L51" s="1500"/>
      <c r="M51" s="1500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501"/>
      <c r="J52" s="1501"/>
      <c r="K52" s="1501"/>
      <c r="L52" s="1501"/>
      <c r="M52" s="1501"/>
      <c r="N52" s="1501"/>
    </row>
    <row r="53" spans="1:14" ht="15.75" x14ac:dyDescent="0.25">
      <c r="A53" s="267"/>
      <c r="B53" s="267"/>
      <c r="C53" s="267"/>
      <c r="D53" s="268"/>
      <c r="E53" s="268"/>
      <c r="F53" s="269"/>
      <c r="G53" s="1429"/>
      <c r="H53" s="1429"/>
      <c r="I53" s="1429"/>
      <c r="J53" s="1429"/>
      <c r="K53" s="1429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1242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886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554" t="s">
        <v>1234</v>
      </c>
      <c r="G64" s="1554"/>
      <c r="H64" s="1554"/>
      <c r="I64" s="1554"/>
      <c r="J64" s="1554"/>
      <c r="K64" s="1554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499" t="s">
        <v>1222</v>
      </c>
      <c r="G65" s="1499"/>
      <c r="H65" s="1499"/>
      <c r="I65" s="1499"/>
      <c r="J65" s="1499"/>
      <c r="K65" s="1499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500" t="s">
        <v>1224</v>
      </c>
      <c r="G66" s="1500"/>
      <c r="H66" s="1500"/>
      <c r="I66" s="1500"/>
      <c r="J66" s="1500"/>
      <c r="K66" s="1500"/>
      <c r="L66" s="537"/>
    </row>
    <row r="67" spans="1:12" x14ac:dyDescent="0.25">
      <c r="A67" s="546"/>
      <c r="B67" s="546"/>
      <c r="C67" s="547"/>
      <c r="D67" s="541"/>
      <c r="E67" s="540"/>
      <c r="F67" s="537"/>
      <c r="G67" s="1501"/>
      <c r="H67" s="1501"/>
      <c r="I67" s="1501"/>
      <c r="J67" s="1501"/>
      <c r="K67" s="1501"/>
      <c r="L67" s="1501"/>
    </row>
    <row r="68" spans="1:12" ht="15.75" x14ac:dyDescent="0.25">
      <c r="A68" s="267"/>
      <c r="B68" s="267"/>
      <c r="C68" s="268"/>
      <c r="D68" s="269"/>
      <c r="E68" s="1429"/>
      <c r="F68" s="1429"/>
      <c r="G68" s="1429"/>
      <c r="H68" s="1429"/>
      <c r="I68" s="1429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1243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6.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554" t="s">
        <v>1255</v>
      </c>
      <c r="G36" s="1554"/>
      <c r="H36" s="1554"/>
      <c r="I36" s="1554"/>
      <c r="J36" s="1554"/>
      <c r="K36" s="155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99" t="s">
        <v>852</v>
      </c>
      <c r="G37" s="1499"/>
      <c r="H37" s="1499"/>
      <c r="I37" s="1499"/>
      <c r="J37" s="1499"/>
      <c r="K37" s="149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00" t="s">
        <v>1257</v>
      </c>
      <c r="G38" s="1500"/>
      <c r="H38" s="1500"/>
      <c r="I38" s="1500"/>
      <c r="J38" s="1500"/>
      <c r="K38" s="1500"/>
      <c r="L38" s="537"/>
    </row>
    <row r="39" spans="1:12" x14ac:dyDescent="0.25">
      <c r="A39" s="546"/>
      <c r="B39" s="546"/>
      <c r="C39" s="547"/>
      <c r="D39" s="541"/>
      <c r="E39" s="540"/>
      <c r="F39" s="537"/>
      <c r="G39" s="1501"/>
      <c r="H39" s="1501"/>
      <c r="I39" s="1501"/>
      <c r="J39" s="1501"/>
      <c r="K39" s="1501"/>
      <c r="L39" s="1501"/>
    </row>
    <row r="40" spans="1:12" ht="15.75" x14ac:dyDescent="0.25">
      <c r="A40" s="267"/>
      <c r="B40" s="267"/>
      <c r="C40" s="268"/>
      <c r="D40" s="269"/>
      <c r="E40" s="1429"/>
      <c r="F40" s="1429"/>
      <c r="G40" s="1429"/>
      <c r="H40" s="1429"/>
      <c r="I40" s="1429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559" t="s">
        <v>0</v>
      </c>
      <c r="C5" s="1559"/>
      <c r="D5" s="1559"/>
      <c r="E5" s="1559"/>
      <c r="F5" s="1559"/>
      <c r="G5" s="1559"/>
      <c r="H5" s="1559"/>
      <c r="I5" s="1559"/>
      <c r="J5" s="1559"/>
      <c r="K5" s="1559"/>
      <c r="L5" s="1559"/>
      <c r="M5" s="1559"/>
      <c r="N5" s="1559"/>
    </row>
    <row r="6" spans="2:14" ht="15.75" x14ac:dyDescent="0.25">
      <c r="B6" s="1559" t="s">
        <v>3</v>
      </c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  <c r="N6" s="1559"/>
    </row>
    <row r="7" spans="2:14" ht="15.75" x14ac:dyDescent="0.25">
      <c r="B7" s="1559" t="s">
        <v>1260</v>
      </c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2:14" ht="15.75" x14ac:dyDescent="0.25">
      <c r="B8" s="1560" t="s">
        <v>404</v>
      </c>
      <c r="C8" s="1560"/>
      <c r="D8" s="1560"/>
      <c r="E8" s="1560"/>
      <c r="F8" s="1560"/>
      <c r="G8" s="1560"/>
      <c r="H8" s="1560"/>
      <c r="I8" s="1560"/>
      <c r="J8" s="1560"/>
      <c r="K8" s="1560"/>
      <c r="L8" s="1560"/>
      <c r="M8" s="1560"/>
      <c r="N8" s="1560"/>
    </row>
    <row r="9" spans="2:14" ht="15.75" x14ac:dyDescent="0.25">
      <c r="B9" s="1561" t="s">
        <v>7</v>
      </c>
      <c r="C9" s="1561" t="s">
        <v>802</v>
      </c>
      <c r="D9" s="1561" t="s">
        <v>9</v>
      </c>
      <c r="E9" s="1561" t="s">
        <v>11</v>
      </c>
      <c r="F9" s="870" t="s">
        <v>12</v>
      </c>
      <c r="G9" s="1556" t="s">
        <v>13</v>
      </c>
      <c r="H9" s="1555" t="s">
        <v>14</v>
      </c>
      <c r="I9" s="1555" t="s">
        <v>15</v>
      </c>
      <c r="J9" s="1555" t="s">
        <v>16</v>
      </c>
      <c r="K9" s="1555" t="s">
        <v>17</v>
      </c>
      <c r="L9" s="1555" t="s">
        <v>18</v>
      </c>
      <c r="M9" s="1555" t="s">
        <v>19</v>
      </c>
      <c r="N9" s="1555" t="s">
        <v>20</v>
      </c>
    </row>
    <row r="10" spans="2:14" ht="15.75" x14ac:dyDescent="0.25">
      <c r="B10" s="1561"/>
      <c r="C10" s="1561"/>
      <c r="D10" s="1561"/>
      <c r="E10" s="1561"/>
      <c r="F10" s="870" t="s">
        <v>21</v>
      </c>
      <c r="G10" s="1556"/>
      <c r="H10" s="1555"/>
      <c r="I10" s="1555"/>
      <c r="J10" s="1555"/>
      <c r="K10" s="1555"/>
      <c r="L10" s="1555"/>
      <c r="M10" s="1555"/>
      <c r="N10" s="1555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557" t="s">
        <v>852</v>
      </c>
      <c r="K213" s="1557"/>
      <c r="L213" s="1557"/>
      <c r="M213" s="1557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558" t="s">
        <v>1224</v>
      </c>
      <c r="K214" s="1558"/>
      <c r="L214" s="1558"/>
      <c r="M214" s="1558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  <mergeCell ref="H9:H10"/>
    <mergeCell ref="J213:M213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1261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757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757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500" t="s">
        <v>1267</v>
      </c>
      <c r="F101" s="1500"/>
      <c r="G101" s="1500"/>
      <c r="H101" s="1500"/>
      <c r="I101" s="1500"/>
      <c r="J101" s="1500"/>
      <c r="K101" s="1500"/>
      <c r="L101" s="1500"/>
      <c r="M101" s="1500"/>
      <c r="N101" s="1500"/>
      <c r="O101" s="1500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3" t="s">
        <v>1262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1423"/>
    </row>
    <row r="11" spans="2:15" x14ac:dyDescent="0.25">
      <c r="B11" s="1425" t="s">
        <v>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  <c r="O11" s="14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35" t="s">
        <v>7</v>
      </c>
      <c r="C13" s="1534" t="s">
        <v>937</v>
      </c>
      <c r="D13" s="1534" t="s">
        <v>8</v>
      </c>
      <c r="E13" s="1534" t="s">
        <v>10</v>
      </c>
      <c r="F13" s="1534" t="s">
        <v>11</v>
      </c>
      <c r="G13" s="419" t="s">
        <v>12</v>
      </c>
      <c r="H13" s="1534" t="s">
        <v>13</v>
      </c>
      <c r="I13" s="1534" t="s">
        <v>14</v>
      </c>
      <c r="J13" s="1534" t="s">
        <v>15</v>
      </c>
      <c r="K13" s="1534" t="s">
        <v>16</v>
      </c>
      <c r="L13" s="1534" t="s">
        <v>17</v>
      </c>
      <c r="M13" s="1534" t="s">
        <v>18</v>
      </c>
      <c r="N13" s="1534" t="s">
        <v>19</v>
      </c>
      <c r="O13" s="1534" t="s">
        <v>20</v>
      </c>
    </row>
    <row r="14" spans="2:15" x14ac:dyDescent="0.25">
      <c r="B14" s="1536"/>
      <c r="C14" s="1534"/>
      <c r="D14" s="1534"/>
      <c r="E14" s="1534"/>
      <c r="F14" s="1534"/>
      <c r="G14" s="419" t="s">
        <v>21</v>
      </c>
      <c r="H14" s="1534"/>
      <c r="I14" s="1534"/>
      <c r="J14" s="1534"/>
      <c r="K14" s="1534"/>
      <c r="L14" s="1534"/>
      <c r="M14" s="1534"/>
      <c r="N14" s="1534"/>
      <c r="O14" s="153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562" t="s">
        <v>1269</v>
      </c>
      <c r="C45" s="1562"/>
      <c r="D45" s="1562"/>
      <c r="E45" s="753"/>
      <c r="F45" s="753"/>
      <c r="G45" s="754"/>
      <c r="H45" s="755"/>
      <c r="J45" s="1563" t="s">
        <v>852</v>
      </c>
      <c r="K45" s="1563"/>
      <c r="L45" s="1563"/>
      <c r="M45" s="1563"/>
      <c r="N45" s="1563"/>
      <c r="O45" s="1563"/>
    </row>
    <row r="46" spans="2:15" s="259" customFormat="1" ht="19.5" customHeight="1" x14ac:dyDescent="0.25">
      <c r="B46" s="1500" t="s">
        <v>1270</v>
      </c>
      <c r="C46" s="1500"/>
      <c r="D46" s="1500"/>
      <c r="E46" s="753"/>
      <c r="F46" s="753"/>
      <c r="G46" s="754"/>
      <c r="H46" s="755"/>
      <c r="J46" s="1564" t="s">
        <v>1224</v>
      </c>
      <c r="K46" s="1564"/>
      <c r="L46" s="1564"/>
      <c r="M46" s="1564"/>
      <c r="N46" s="1564"/>
      <c r="O46" s="1564"/>
    </row>
    <row r="58" spans="8:15" x14ac:dyDescent="0.25">
      <c r="H58" s="540"/>
      <c r="I58" s="537"/>
      <c r="J58" s="1501"/>
      <c r="K58" s="1501"/>
      <c r="L58" s="1501"/>
      <c r="M58" s="1501"/>
      <c r="N58" s="1501"/>
      <c r="O58" s="1501"/>
    </row>
    <row r="59" spans="8:15" ht="15.75" x14ac:dyDescent="0.25">
      <c r="H59" s="1429"/>
      <c r="I59" s="1429"/>
      <c r="J59" s="1429"/>
      <c r="K59" s="1429"/>
      <c r="L59" s="1429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74" t="s">
        <v>0</v>
      </c>
      <c r="B6" s="1574"/>
      <c r="C6" s="1574"/>
      <c r="D6" s="1574"/>
      <c r="E6" s="1574"/>
      <c r="F6" s="1574"/>
      <c r="G6" s="1574"/>
      <c r="H6" s="1574"/>
      <c r="I6" s="1574"/>
      <c r="J6" s="1574"/>
      <c r="K6" s="1574"/>
      <c r="L6" s="1574"/>
    </row>
    <row r="7" spans="1:12" x14ac:dyDescent="0.25">
      <c r="A7" s="1574" t="s">
        <v>1</v>
      </c>
      <c r="B7" s="1574"/>
      <c r="C7" s="1574"/>
      <c r="D7" s="1574"/>
      <c r="E7" s="1574"/>
      <c r="F7" s="1574"/>
      <c r="G7" s="1574"/>
      <c r="H7" s="1574"/>
      <c r="I7" s="1574"/>
      <c r="J7" s="1574"/>
      <c r="K7" s="1574"/>
      <c r="L7" s="1574"/>
    </row>
    <row r="8" spans="1:12" x14ac:dyDescent="0.25">
      <c r="A8" s="1574" t="s">
        <v>3</v>
      </c>
      <c r="B8" s="1574"/>
      <c r="C8" s="1574"/>
      <c r="D8" s="1574"/>
      <c r="E8" s="1574"/>
      <c r="F8" s="1574"/>
      <c r="G8" s="1574"/>
      <c r="H8" s="1574"/>
      <c r="I8" s="1574"/>
      <c r="J8" s="1574"/>
      <c r="K8" s="1574"/>
      <c r="L8" s="1574"/>
    </row>
    <row r="9" spans="1:12" x14ac:dyDescent="0.25">
      <c r="A9" s="1574" t="s">
        <v>1263</v>
      </c>
      <c r="B9" s="1574"/>
      <c r="C9" s="1574"/>
      <c r="D9" s="1574"/>
      <c r="E9" s="1574"/>
      <c r="F9" s="1574"/>
      <c r="G9" s="1574"/>
      <c r="H9" s="1574"/>
      <c r="I9" s="1574"/>
      <c r="J9" s="1574"/>
      <c r="K9" s="1574"/>
      <c r="L9" s="1574"/>
    </row>
    <row r="10" spans="1:12" x14ac:dyDescent="0.25">
      <c r="A10" s="1565" t="s">
        <v>886</v>
      </c>
      <c r="B10" s="1565"/>
      <c r="C10" s="1565"/>
      <c r="D10" s="1565"/>
      <c r="E10" s="1565"/>
      <c r="F10" s="1565"/>
      <c r="G10" s="1565"/>
      <c r="H10" s="1565"/>
      <c r="I10" s="1565"/>
      <c r="J10" s="1565"/>
      <c r="K10" s="1565"/>
      <c r="L10" s="156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69" t="s">
        <v>7</v>
      </c>
      <c r="B12" s="1569" t="s">
        <v>802</v>
      </c>
      <c r="C12" s="1573" t="s">
        <v>9</v>
      </c>
      <c r="D12" s="888" t="s">
        <v>12</v>
      </c>
      <c r="E12" s="1571" t="s">
        <v>13</v>
      </c>
      <c r="F12" s="1566" t="s">
        <v>14</v>
      </c>
      <c r="G12" s="1566" t="s">
        <v>15</v>
      </c>
      <c r="H12" s="1566" t="s">
        <v>16</v>
      </c>
      <c r="I12" s="1566" t="s">
        <v>17</v>
      </c>
      <c r="J12" s="1566" t="s">
        <v>18</v>
      </c>
      <c r="K12" s="1566" t="s">
        <v>19</v>
      </c>
      <c r="L12" s="1566" t="s">
        <v>20</v>
      </c>
    </row>
    <row r="13" spans="1:12" ht="16.5" customHeight="1" x14ac:dyDescent="0.25">
      <c r="A13" s="1569"/>
      <c r="B13" s="1569"/>
      <c r="C13" s="1573"/>
      <c r="D13" s="888" t="s">
        <v>21</v>
      </c>
      <c r="E13" s="1571"/>
      <c r="F13" s="1566"/>
      <c r="G13" s="1566"/>
      <c r="H13" s="1566"/>
      <c r="I13" s="1566"/>
      <c r="J13" s="1566"/>
      <c r="K13" s="1566"/>
      <c r="L13" s="156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570" t="s">
        <v>1234</v>
      </c>
      <c r="G59" s="1570"/>
      <c r="H59" s="1570"/>
      <c r="I59" s="1570"/>
      <c r="J59" s="1570"/>
      <c r="K59" s="1570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568" t="s">
        <v>1222</v>
      </c>
      <c r="G60" s="1568"/>
      <c r="H60" s="1568"/>
      <c r="I60" s="1568"/>
      <c r="J60" s="1568"/>
      <c r="K60" s="1568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567" t="s">
        <v>1224</v>
      </c>
      <c r="G61" s="1567"/>
      <c r="H61" s="1567"/>
      <c r="I61" s="1567"/>
      <c r="J61" s="1567"/>
      <c r="K61" s="1567"/>
      <c r="L61" s="915"/>
    </row>
    <row r="71" spans="4:12" x14ac:dyDescent="0.25">
      <c r="D71" s="924"/>
      <c r="E71" s="923"/>
      <c r="F71" s="915"/>
      <c r="G71" s="1572"/>
      <c r="H71" s="1572"/>
      <c r="I71" s="1572"/>
      <c r="J71" s="1572"/>
      <c r="K71" s="1572"/>
      <c r="L71" s="1572"/>
    </row>
    <row r="72" spans="4:12" x14ac:dyDescent="0.25">
      <c r="D72" s="925"/>
      <c r="E72" s="1565"/>
      <c r="F72" s="1565"/>
      <c r="G72" s="1565"/>
      <c r="H72" s="1565"/>
      <c r="I72" s="1565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1264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554" t="s">
        <v>1255</v>
      </c>
      <c r="G36" s="1554"/>
      <c r="H36" s="1554"/>
      <c r="I36" s="1554"/>
      <c r="J36" s="1554"/>
      <c r="K36" s="155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99" t="s">
        <v>852</v>
      </c>
      <c r="G37" s="1499"/>
      <c r="H37" s="1499"/>
      <c r="I37" s="1499"/>
      <c r="J37" s="1499"/>
      <c r="K37" s="149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00" t="s">
        <v>1257</v>
      </c>
      <c r="G38" s="1500"/>
      <c r="H38" s="1500"/>
      <c r="I38" s="1500"/>
      <c r="J38" s="1500"/>
      <c r="K38" s="1500"/>
      <c r="L38" s="537"/>
    </row>
    <row r="39" spans="1:12" x14ac:dyDescent="0.25">
      <c r="A39" s="546"/>
      <c r="B39" s="546"/>
      <c r="C39" s="547"/>
      <c r="D39" s="541"/>
      <c r="E39" s="540"/>
      <c r="F39" s="537"/>
      <c r="G39" s="1501"/>
      <c r="H39" s="1501"/>
      <c r="I39" s="1501"/>
      <c r="J39" s="1501"/>
      <c r="K39" s="1501"/>
      <c r="L39" s="1501"/>
    </row>
    <row r="40" spans="1:12" ht="15.75" x14ac:dyDescent="0.25">
      <c r="A40" s="267"/>
      <c r="B40" s="267"/>
      <c r="C40" s="268"/>
      <c r="D40" s="269"/>
      <c r="E40" s="1429"/>
      <c r="F40" s="1429"/>
      <c r="G40" s="1429"/>
      <c r="H40" s="1429"/>
      <c r="I40" s="1429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559" t="s">
        <v>0</v>
      </c>
      <c r="C5" s="1559"/>
      <c r="D5" s="1559"/>
      <c r="E5" s="1559"/>
      <c r="F5" s="1559"/>
      <c r="G5" s="1559"/>
      <c r="H5" s="1559"/>
      <c r="I5" s="1559"/>
      <c r="J5" s="1559"/>
      <c r="K5" s="1559"/>
      <c r="L5" s="1559"/>
      <c r="M5" s="1559"/>
      <c r="N5" s="1559"/>
    </row>
    <row r="6" spans="2:14" ht="15.75" x14ac:dyDescent="0.25">
      <c r="B6" s="1559" t="s">
        <v>3</v>
      </c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  <c r="N6" s="1559"/>
    </row>
    <row r="7" spans="2:14" ht="15.75" x14ac:dyDescent="0.25">
      <c r="B7" s="1559" t="s">
        <v>1334</v>
      </c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2:14" ht="15.75" x14ac:dyDescent="0.25">
      <c r="B8" s="1560" t="s">
        <v>404</v>
      </c>
      <c r="C8" s="1560"/>
      <c r="D8" s="1560"/>
      <c r="E8" s="1560"/>
      <c r="F8" s="1560"/>
      <c r="G8" s="1560"/>
      <c r="H8" s="1560"/>
      <c r="I8" s="1560"/>
      <c r="J8" s="1560"/>
      <c r="K8" s="1560"/>
      <c r="L8" s="1560"/>
      <c r="M8" s="1560"/>
      <c r="N8" s="1560"/>
    </row>
    <row r="9" spans="2:14" ht="15.75" x14ac:dyDescent="0.25">
      <c r="B9" s="1561" t="s">
        <v>7</v>
      </c>
      <c r="C9" s="1561" t="s">
        <v>802</v>
      </c>
      <c r="D9" s="1561" t="s">
        <v>9</v>
      </c>
      <c r="E9" s="1561" t="s">
        <v>11</v>
      </c>
      <c r="F9" s="870" t="s">
        <v>12</v>
      </c>
      <c r="G9" s="1556" t="s">
        <v>13</v>
      </c>
      <c r="H9" s="1555" t="s">
        <v>14</v>
      </c>
      <c r="I9" s="1555" t="s">
        <v>15</v>
      </c>
      <c r="J9" s="1555" t="s">
        <v>16</v>
      </c>
      <c r="K9" s="1555" t="s">
        <v>17</v>
      </c>
      <c r="L9" s="1555" t="s">
        <v>18</v>
      </c>
      <c r="M9" s="1555" t="s">
        <v>19</v>
      </c>
      <c r="N9" s="1555" t="s">
        <v>20</v>
      </c>
    </row>
    <row r="10" spans="2:14" ht="15.75" x14ac:dyDescent="0.25">
      <c r="B10" s="1561"/>
      <c r="C10" s="1561"/>
      <c r="D10" s="1561"/>
      <c r="E10" s="1561"/>
      <c r="F10" s="870" t="s">
        <v>21</v>
      </c>
      <c r="G10" s="1556"/>
      <c r="H10" s="1555"/>
      <c r="I10" s="1555"/>
      <c r="J10" s="1555"/>
      <c r="K10" s="1555"/>
      <c r="L10" s="1555"/>
      <c r="M10" s="1555"/>
      <c r="N10" s="1555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557" t="s">
        <v>852</v>
      </c>
      <c r="K239" s="1557"/>
      <c r="L239" s="1557"/>
      <c r="M239" s="1557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558" t="s">
        <v>1224</v>
      </c>
      <c r="K240" s="1558"/>
      <c r="L240" s="1558"/>
      <c r="M240" s="1558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1276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80" t="s">
        <v>7</v>
      </c>
      <c r="B11" s="1480" t="s">
        <v>937</v>
      </c>
      <c r="C11" s="1481" t="s">
        <v>9</v>
      </c>
      <c r="D11" s="1480" t="s">
        <v>832</v>
      </c>
      <c r="E11" s="1480" t="s">
        <v>834</v>
      </c>
      <c r="F11" s="1480" t="s">
        <v>209</v>
      </c>
      <c r="G11" s="757" t="s">
        <v>12</v>
      </c>
      <c r="H11" s="1484" t="s">
        <v>13</v>
      </c>
      <c r="I11" s="1482" t="s">
        <v>14</v>
      </c>
      <c r="J11" s="1482" t="s">
        <v>15</v>
      </c>
      <c r="K11" s="1482" t="s">
        <v>16</v>
      </c>
      <c r="L11" s="1482" t="s">
        <v>17</v>
      </c>
      <c r="M11" s="1482" t="s">
        <v>18</v>
      </c>
      <c r="N11" s="1482" t="s">
        <v>19</v>
      </c>
      <c r="O11" s="1482" t="s">
        <v>20</v>
      </c>
    </row>
    <row r="12" spans="1:15" x14ac:dyDescent="0.25">
      <c r="A12" s="1480"/>
      <c r="B12" s="1480"/>
      <c r="C12" s="1481"/>
      <c r="D12" s="1480"/>
      <c r="E12" s="1480"/>
      <c r="F12" s="1480"/>
      <c r="G12" s="757" t="s">
        <v>21</v>
      </c>
      <c r="H12" s="1484"/>
      <c r="I12" s="1482"/>
      <c r="J12" s="1482"/>
      <c r="K12" s="1482"/>
      <c r="L12" s="1482"/>
      <c r="M12" s="1482"/>
      <c r="N12" s="1482"/>
      <c r="O12" s="148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500" t="s">
        <v>1267</v>
      </c>
      <c r="F133" s="1500"/>
      <c r="G133" s="1500"/>
      <c r="H133" s="1500"/>
      <c r="I133" s="1500"/>
      <c r="J133" s="1500"/>
      <c r="K133" s="1500"/>
      <c r="L133" s="1500"/>
      <c r="M133" s="1500"/>
      <c r="N133" s="1500"/>
      <c r="O133" s="1500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3" t="s">
        <v>1277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1423"/>
    </row>
    <row r="11" spans="2:15" x14ac:dyDescent="0.25">
      <c r="B11" s="1425" t="s">
        <v>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  <c r="O11" s="14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35" t="s">
        <v>7</v>
      </c>
      <c r="C13" s="1534" t="s">
        <v>937</v>
      </c>
      <c r="D13" s="1534" t="s">
        <v>8</v>
      </c>
      <c r="E13" s="1534" t="s">
        <v>10</v>
      </c>
      <c r="F13" s="1534" t="s">
        <v>11</v>
      </c>
      <c r="G13" s="419" t="s">
        <v>12</v>
      </c>
      <c r="H13" s="1534" t="s">
        <v>13</v>
      </c>
      <c r="I13" s="1534" t="s">
        <v>14</v>
      </c>
      <c r="J13" s="1534" t="s">
        <v>15</v>
      </c>
      <c r="K13" s="1534" t="s">
        <v>16</v>
      </c>
      <c r="L13" s="1534" t="s">
        <v>17</v>
      </c>
      <c r="M13" s="1534" t="s">
        <v>18</v>
      </c>
      <c r="N13" s="1534" t="s">
        <v>19</v>
      </c>
      <c r="O13" s="1534" t="s">
        <v>20</v>
      </c>
    </row>
    <row r="14" spans="2:15" x14ac:dyDescent="0.25">
      <c r="B14" s="1536"/>
      <c r="C14" s="1534"/>
      <c r="D14" s="1534"/>
      <c r="E14" s="1534"/>
      <c r="F14" s="1534"/>
      <c r="G14" s="419" t="s">
        <v>21</v>
      </c>
      <c r="H14" s="1534"/>
      <c r="I14" s="1534"/>
      <c r="J14" s="1534"/>
      <c r="K14" s="1534"/>
      <c r="L14" s="1534"/>
      <c r="M14" s="1534"/>
      <c r="N14" s="1534"/>
      <c r="O14" s="153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562" t="s">
        <v>1269</v>
      </c>
      <c r="C47" s="1562"/>
      <c r="D47" s="1562"/>
      <c r="E47" s="753"/>
      <c r="F47" s="753"/>
      <c r="G47" s="754"/>
      <c r="H47" s="755"/>
      <c r="J47" s="1563" t="s">
        <v>852</v>
      </c>
      <c r="K47" s="1563"/>
      <c r="L47" s="1563"/>
      <c r="M47" s="1563"/>
      <c r="N47" s="1563"/>
      <c r="O47" s="1563"/>
    </row>
    <row r="48" spans="2:15" s="259" customFormat="1" ht="19.5" customHeight="1" x14ac:dyDescent="0.25">
      <c r="B48" s="1500" t="s">
        <v>1270</v>
      </c>
      <c r="C48" s="1500"/>
      <c r="D48" s="1500"/>
      <c r="E48" s="753"/>
      <c r="F48" s="753"/>
      <c r="G48" s="754"/>
      <c r="H48" s="755"/>
      <c r="J48" s="1564" t="s">
        <v>1224</v>
      </c>
      <c r="K48" s="1564"/>
      <c r="L48" s="1564"/>
      <c r="M48" s="1564"/>
      <c r="N48" s="1564"/>
      <c r="O48" s="1564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501"/>
      <c r="K60" s="1501"/>
      <c r="L60" s="1501"/>
      <c r="M60" s="1501"/>
      <c r="N60" s="1501"/>
      <c r="O60" s="1501"/>
    </row>
    <row r="61" spans="2:15" ht="15.75" x14ac:dyDescent="0.25">
      <c r="B61" s="267"/>
      <c r="C61" s="267"/>
      <c r="D61" s="267"/>
      <c r="E61" s="268"/>
      <c r="F61" s="268"/>
      <c r="G61" s="269"/>
      <c r="H61" s="1429"/>
      <c r="I61" s="1429"/>
      <c r="J61" s="1429"/>
      <c r="K61" s="1429"/>
      <c r="L61" s="1429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74" t="s">
        <v>0</v>
      </c>
      <c r="B6" s="1574"/>
      <c r="C6" s="1574"/>
      <c r="D6" s="1574"/>
      <c r="E6" s="1574"/>
      <c r="F6" s="1574"/>
      <c r="G6" s="1574"/>
      <c r="H6" s="1574"/>
      <c r="I6" s="1574"/>
      <c r="J6" s="1574"/>
      <c r="K6" s="1574"/>
      <c r="L6" s="1574"/>
    </row>
    <row r="7" spans="1:12" x14ac:dyDescent="0.25">
      <c r="A7" s="1574" t="s">
        <v>1</v>
      </c>
      <c r="B7" s="1574"/>
      <c r="C7" s="1574"/>
      <c r="D7" s="1574"/>
      <c r="E7" s="1574"/>
      <c r="F7" s="1574"/>
      <c r="G7" s="1574"/>
      <c r="H7" s="1574"/>
      <c r="I7" s="1574"/>
      <c r="J7" s="1574"/>
      <c r="K7" s="1574"/>
      <c r="L7" s="1574"/>
    </row>
    <row r="8" spans="1:12" x14ac:dyDescent="0.25">
      <c r="A8" s="1574" t="s">
        <v>3</v>
      </c>
      <c r="B8" s="1574"/>
      <c r="C8" s="1574"/>
      <c r="D8" s="1574"/>
      <c r="E8" s="1574"/>
      <c r="F8" s="1574"/>
      <c r="G8" s="1574"/>
      <c r="H8" s="1574"/>
      <c r="I8" s="1574"/>
      <c r="J8" s="1574"/>
      <c r="K8" s="1574"/>
      <c r="L8" s="1574"/>
    </row>
    <row r="9" spans="1:12" x14ac:dyDescent="0.25">
      <c r="A9" s="1574" t="s">
        <v>1274</v>
      </c>
      <c r="B9" s="1574"/>
      <c r="C9" s="1574"/>
      <c r="D9" s="1574"/>
      <c r="E9" s="1574"/>
      <c r="F9" s="1574"/>
      <c r="G9" s="1574"/>
      <c r="H9" s="1574"/>
      <c r="I9" s="1574"/>
      <c r="J9" s="1574"/>
      <c r="K9" s="1574"/>
      <c r="L9" s="1574"/>
    </row>
    <row r="10" spans="1:12" x14ac:dyDescent="0.25">
      <c r="A10" s="1565" t="s">
        <v>886</v>
      </c>
      <c r="B10" s="1565"/>
      <c r="C10" s="1565"/>
      <c r="D10" s="1565"/>
      <c r="E10" s="1565"/>
      <c r="F10" s="1565"/>
      <c r="G10" s="1565"/>
      <c r="H10" s="1565"/>
      <c r="I10" s="1565"/>
      <c r="J10" s="1565"/>
      <c r="K10" s="1565"/>
      <c r="L10" s="156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69" t="s">
        <v>7</v>
      </c>
      <c r="B12" s="1569" t="s">
        <v>802</v>
      </c>
      <c r="C12" s="1573" t="s">
        <v>9</v>
      </c>
      <c r="D12" s="888" t="s">
        <v>12</v>
      </c>
      <c r="E12" s="1571" t="s">
        <v>13</v>
      </c>
      <c r="F12" s="1566" t="s">
        <v>14</v>
      </c>
      <c r="G12" s="1566" t="s">
        <v>15</v>
      </c>
      <c r="H12" s="1566" t="s">
        <v>16</v>
      </c>
      <c r="I12" s="1566" t="s">
        <v>17</v>
      </c>
      <c r="J12" s="1566" t="s">
        <v>18</v>
      </c>
      <c r="K12" s="1566" t="s">
        <v>19</v>
      </c>
      <c r="L12" s="1566" t="s">
        <v>20</v>
      </c>
    </row>
    <row r="13" spans="1:12" ht="16.5" customHeight="1" x14ac:dyDescent="0.25">
      <c r="A13" s="1569"/>
      <c r="B13" s="1569"/>
      <c r="C13" s="1573"/>
      <c r="D13" s="888" t="s">
        <v>21</v>
      </c>
      <c r="E13" s="1571"/>
      <c r="F13" s="1566"/>
      <c r="G13" s="1566"/>
      <c r="H13" s="1566"/>
      <c r="I13" s="1566"/>
      <c r="J13" s="1566"/>
      <c r="K13" s="1566"/>
      <c r="L13" s="156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570" t="s">
        <v>1234</v>
      </c>
      <c r="G55" s="1570"/>
      <c r="H55" s="1570"/>
      <c r="I55" s="1570"/>
      <c r="J55" s="1570"/>
      <c r="K55" s="1570"/>
    </row>
    <row r="56" spans="1:11" x14ac:dyDescent="0.25">
      <c r="A56" s="920" t="s">
        <v>1238</v>
      </c>
      <c r="B56" s="920"/>
      <c r="C56" s="921"/>
      <c r="D56" s="915"/>
      <c r="E56" s="915"/>
      <c r="F56" s="1568" t="s">
        <v>1222</v>
      </c>
      <c r="G56" s="1568"/>
      <c r="H56" s="1568"/>
      <c r="I56" s="1568"/>
      <c r="J56" s="1568"/>
      <c r="K56" s="1568"/>
    </row>
    <row r="57" spans="1:11" x14ac:dyDescent="0.25">
      <c r="A57" s="916" t="s">
        <v>1239</v>
      </c>
      <c r="B57" s="916"/>
      <c r="C57" s="915"/>
      <c r="D57" s="915"/>
      <c r="E57" s="923"/>
      <c r="F57" s="1567" t="s">
        <v>1224</v>
      </c>
      <c r="G57" s="1567"/>
      <c r="H57" s="1567"/>
      <c r="I57" s="1567"/>
      <c r="J57" s="1567"/>
      <c r="K57" s="1567"/>
    </row>
    <row r="67" spans="4:12" x14ac:dyDescent="0.25">
      <c r="D67" s="924"/>
      <c r="E67" s="923"/>
      <c r="F67" s="915"/>
      <c r="G67" s="1572"/>
      <c r="H67" s="1572"/>
      <c r="I67" s="1572"/>
      <c r="J67" s="1572"/>
      <c r="K67" s="1572"/>
      <c r="L67" s="1572"/>
    </row>
    <row r="68" spans="4:12" x14ac:dyDescent="0.25">
      <c r="D68" s="925"/>
      <c r="E68" s="1565"/>
      <c r="F68" s="1565"/>
      <c r="G68" s="1565"/>
      <c r="H68" s="1565"/>
      <c r="I68" s="1565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1273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480" t="s">
        <v>7</v>
      </c>
      <c r="B12" s="1480" t="s">
        <v>802</v>
      </c>
      <c r="C12" s="1480" t="s">
        <v>9</v>
      </c>
      <c r="D12" s="390" t="s">
        <v>12</v>
      </c>
      <c r="E12" s="1457" t="s">
        <v>13</v>
      </c>
      <c r="F12" s="1458" t="s">
        <v>14</v>
      </c>
      <c r="G12" s="1458" t="s">
        <v>15</v>
      </c>
      <c r="H12" s="1458" t="s">
        <v>16</v>
      </c>
      <c r="I12" s="1458" t="s">
        <v>17</v>
      </c>
      <c r="J12" s="1458" t="s">
        <v>18</v>
      </c>
      <c r="K12" s="1458" t="s">
        <v>19</v>
      </c>
      <c r="L12" s="1458" t="s">
        <v>20</v>
      </c>
    </row>
    <row r="13" spans="1:12" ht="15" customHeight="1" x14ac:dyDescent="0.25">
      <c r="A13" s="1480"/>
      <c r="B13" s="1480"/>
      <c r="C13" s="1480"/>
      <c r="D13" s="390" t="s">
        <v>21</v>
      </c>
      <c r="E13" s="1457"/>
      <c r="F13" s="1458"/>
      <c r="G13" s="1458"/>
      <c r="H13" s="1458"/>
      <c r="I13" s="1458"/>
      <c r="J13" s="1458"/>
      <c r="K13" s="1458"/>
      <c r="L13" s="1458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554" t="s">
        <v>1255</v>
      </c>
      <c r="G36" s="1554"/>
      <c r="H36" s="1554"/>
      <c r="I36" s="1554"/>
      <c r="J36" s="1554"/>
      <c r="K36" s="155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99" t="s">
        <v>852</v>
      </c>
      <c r="G37" s="1499"/>
      <c r="H37" s="1499"/>
      <c r="I37" s="1499"/>
      <c r="J37" s="1499"/>
      <c r="K37" s="149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00" t="s">
        <v>1257</v>
      </c>
      <c r="G38" s="1500"/>
      <c r="H38" s="1500"/>
      <c r="I38" s="1500"/>
      <c r="J38" s="1500"/>
      <c r="K38" s="1500"/>
      <c r="L38" s="537"/>
    </row>
    <row r="39" spans="1:12" x14ac:dyDescent="0.25">
      <c r="A39" s="546"/>
      <c r="B39" s="546"/>
      <c r="C39" s="547"/>
      <c r="D39" s="541"/>
      <c r="E39" s="540"/>
      <c r="F39" s="537"/>
      <c r="G39" s="1501"/>
      <c r="H39" s="1501"/>
      <c r="I39" s="1501"/>
      <c r="J39" s="1501"/>
      <c r="K39" s="1501"/>
      <c r="L39" s="1501"/>
    </row>
    <row r="40" spans="1:12" ht="15.75" x14ac:dyDescent="0.25">
      <c r="A40" s="267"/>
      <c r="B40" s="267"/>
      <c r="C40" s="268"/>
      <c r="D40" s="269"/>
      <c r="E40" s="1429"/>
      <c r="F40" s="1429"/>
      <c r="G40" s="1429"/>
      <c r="H40" s="1429"/>
      <c r="I40" s="1429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559" t="s">
        <v>0</v>
      </c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  <c r="N6" s="1559"/>
    </row>
    <row r="7" spans="2:14" ht="15.75" x14ac:dyDescent="0.25">
      <c r="B7" s="1559" t="s">
        <v>3</v>
      </c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2:14" ht="15.75" x14ac:dyDescent="0.25">
      <c r="B8" s="1559" t="s">
        <v>1340</v>
      </c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  <c r="N8" s="1559"/>
    </row>
    <row r="9" spans="2:14" ht="15.75" x14ac:dyDescent="0.25">
      <c r="B9" s="1575" t="s">
        <v>404</v>
      </c>
      <c r="C9" s="1575"/>
      <c r="D9" s="1575"/>
      <c r="E9" s="1575"/>
      <c r="F9" s="1575"/>
      <c r="G9" s="1575"/>
      <c r="H9" s="1575"/>
      <c r="I9" s="1575"/>
      <c r="J9" s="1575"/>
      <c r="K9" s="1575"/>
      <c r="L9" s="1575"/>
      <c r="M9" s="1575"/>
      <c r="N9" s="1575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576" t="s">
        <v>7</v>
      </c>
      <c r="C11" s="1576" t="s">
        <v>802</v>
      </c>
      <c r="D11" s="1576" t="s">
        <v>9</v>
      </c>
      <c r="E11" s="1576" t="s">
        <v>11</v>
      </c>
      <c r="F11" s="1057" t="s">
        <v>12</v>
      </c>
      <c r="G11" s="1578" t="s">
        <v>13</v>
      </c>
      <c r="H11" s="1579" t="s">
        <v>14</v>
      </c>
      <c r="I11" s="1579" t="s">
        <v>15</v>
      </c>
      <c r="J11" s="1579" t="s">
        <v>16</v>
      </c>
      <c r="K11" s="1579" t="s">
        <v>17</v>
      </c>
      <c r="L11" s="1579" t="s">
        <v>18</v>
      </c>
      <c r="M11" s="1579" t="s">
        <v>19</v>
      </c>
      <c r="N11" s="1579" t="s">
        <v>20</v>
      </c>
    </row>
    <row r="12" spans="2:14" ht="15.75" x14ac:dyDescent="0.25">
      <c r="B12" s="1576"/>
      <c r="C12" s="1576"/>
      <c r="D12" s="1576"/>
      <c r="E12" s="1576"/>
      <c r="F12" s="1057" t="s">
        <v>21</v>
      </c>
      <c r="G12" s="1578"/>
      <c r="H12" s="1579"/>
      <c r="I12" s="1579"/>
      <c r="J12" s="1579"/>
      <c r="K12" s="1579"/>
      <c r="L12" s="1579"/>
      <c r="M12" s="1579"/>
      <c r="N12" s="157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577" t="s">
        <v>1271</v>
      </c>
      <c r="C248" s="1577"/>
      <c r="D248" s="874"/>
      <c r="E248" s="874"/>
      <c r="F248" s="875"/>
      <c r="G248" s="873"/>
      <c r="H248" s="873"/>
      <c r="I248" s="1557" t="s">
        <v>852</v>
      </c>
      <c r="J248" s="1557"/>
      <c r="K248" s="1557"/>
      <c r="L248" s="1557"/>
      <c r="M248" s="1557"/>
      <c r="N248" s="1557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558" t="s">
        <v>1370</v>
      </c>
      <c r="K249" s="1558"/>
      <c r="L249" s="1558"/>
      <c r="M249" s="1558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1341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81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81"/>
      <c r="M12" s="1581"/>
      <c r="N12" s="1581"/>
      <c r="O12" s="158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583" t="s">
        <v>1375</v>
      </c>
      <c r="J141" s="1583"/>
      <c r="K141" s="1583"/>
      <c r="L141" s="1583"/>
      <c r="M141" s="1583"/>
      <c r="N141" s="1583"/>
      <c r="O141" s="1583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564" t="s">
        <v>1224</v>
      </c>
      <c r="J142" s="1564"/>
      <c r="K142" s="1564"/>
      <c r="L142" s="1564"/>
      <c r="M142" s="1564"/>
      <c r="N142" s="1564"/>
      <c r="O142" s="1564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3" t="s">
        <v>1342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1423"/>
    </row>
    <row r="11" spans="2:15" x14ac:dyDescent="0.25">
      <c r="B11" s="1425" t="s">
        <v>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  <c r="O11" s="14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86" t="s">
        <v>7</v>
      </c>
      <c r="C13" s="1585" t="s">
        <v>937</v>
      </c>
      <c r="D13" s="1585" t="s">
        <v>8</v>
      </c>
      <c r="E13" s="1585" t="s">
        <v>10</v>
      </c>
      <c r="F13" s="1585" t="s">
        <v>11</v>
      </c>
      <c r="G13" s="1047" t="s">
        <v>12</v>
      </c>
      <c r="H13" s="1585" t="s">
        <v>13</v>
      </c>
      <c r="I13" s="1585" t="s">
        <v>14</v>
      </c>
      <c r="J13" s="1585" t="s">
        <v>15</v>
      </c>
      <c r="K13" s="1585" t="s">
        <v>16</v>
      </c>
      <c r="L13" s="1585" t="s">
        <v>17</v>
      </c>
      <c r="M13" s="1585" t="s">
        <v>18</v>
      </c>
      <c r="N13" s="1585" t="s">
        <v>19</v>
      </c>
      <c r="O13" s="1585" t="s">
        <v>20</v>
      </c>
    </row>
    <row r="14" spans="2:15" x14ac:dyDescent="0.25">
      <c r="B14" s="1587"/>
      <c r="C14" s="1585"/>
      <c r="D14" s="1585"/>
      <c r="E14" s="1585"/>
      <c r="F14" s="1585"/>
      <c r="G14" s="1047" t="s">
        <v>21</v>
      </c>
      <c r="H14" s="1585"/>
      <c r="I14" s="1585"/>
      <c r="J14" s="1585"/>
      <c r="K14" s="1585"/>
      <c r="L14" s="1585"/>
      <c r="M14" s="1585"/>
      <c r="N14" s="1585"/>
      <c r="O14" s="158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62" t="s">
        <v>1269</v>
      </c>
      <c r="C50" s="1562"/>
      <c r="D50" s="1562"/>
      <c r="E50" s="753"/>
      <c r="F50" s="753"/>
      <c r="G50" s="754"/>
      <c r="H50" s="755"/>
      <c r="J50" s="1563" t="s">
        <v>852</v>
      </c>
      <c r="K50" s="1563"/>
      <c r="L50" s="1563"/>
      <c r="M50" s="1563"/>
      <c r="N50" s="1563"/>
      <c r="O50" s="1563"/>
    </row>
    <row r="51" spans="2:15" s="259" customFormat="1" ht="19.5" customHeight="1" x14ac:dyDescent="0.25">
      <c r="B51" s="1500" t="s">
        <v>1270</v>
      </c>
      <c r="C51" s="1500"/>
      <c r="D51" s="1500"/>
      <c r="E51" s="753"/>
      <c r="F51" s="753"/>
      <c r="G51" s="754"/>
      <c r="H51" s="755"/>
      <c r="J51" s="1564" t="s">
        <v>1224</v>
      </c>
      <c r="K51" s="1564"/>
      <c r="L51" s="1564"/>
      <c r="M51" s="1564"/>
      <c r="N51" s="1564"/>
      <c r="O51" s="156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01"/>
      <c r="K63" s="1501"/>
      <c r="L63" s="1501"/>
      <c r="M63" s="1501"/>
      <c r="N63" s="1501"/>
      <c r="O63" s="1501"/>
    </row>
    <row r="64" spans="2:15" ht="15.75" x14ac:dyDescent="0.25">
      <c r="B64" s="267"/>
      <c r="C64" s="267"/>
      <c r="D64" s="267"/>
      <c r="E64" s="268"/>
      <c r="F64" s="268"/>
      <c r="G64" s="269"/>
      <c r="H64" s="1429"/>
      <c r="I64" s="1429"/>
      <c r="J64" s="1429"/>
      <c r="K64" s="1429"/>
      <c r="L64" s="142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74" t="s">
        <v>0</v>
      </c>
      <c r="B6" s="1574"/>
      <c r="C6" s="1574"/>
      <c r="D6" s="1574"/>
      <c r="E6" s="1574"/>
      <c r="F6" s="1574"/>
      <c r="G6" s="1574"/>
      <c r="H6" s="1574"/>
      <c r="I6" s="1574"/>
      <c r="J6" s="1574"/>
      <c r="K6" s="1574"/>
      <c r="L6" s="1574"/>
    </row>
    <row r="7" spans="1:12" x14ac:dyDescent="0.25">
      <c r="A7" s="1574" t="s">
        <v>1</v>
      </c>
      <c r="B7" s="1574"/>
      <c r="C7" s="1574"/>
      <c r="D7" s="1574"/>
      <c r="E7" s="1574"/>
      <c r="F7" s="1574"/>
      <c r="G7" s="1574"/>
      <c r="H7" s="1574"/>
      <c r="I7" s="1574"/>
      <c r="J7" s="1574"/>
      <c r="K7" s="1574"/>
      <c r="L7" s="1574"/>
    </row>
    <row r="8" spans="1:12" x14ac:dyDescent="0.25">
      <c r="A8" s="1574" t="s">
        <v>3</v>
      </c>
      <c r="B8" s="1574"/>
      <c r="C8" s="1574"/>
      <c r="D8" s="1574"/>
      <c r="E8" s="1574"/>
      <c r="F8" s="1574"/>
      <c r="G8" s="1574"/>
      <c r="H8" s="1574"/>
      <c r="I8" s="1574"/>
      <c r="J8" s="1574"/>
      <c r="K8" s="1574"/>
      <c r="L8" s="1574"/>
    </row>
    <row r="9" spans="1:12" x14ac:dyDescent="0.25">
      <c r="A9" s="1574" t="s">
        <v>1343</v>
      </c>
      <c r="B9" s="1574"/>
      <c r="C9" s="1574"/>
      <c r="D9" s="1574"/>
      <c r="E9" s="1574"/>
      <c r="F9" s="1574"/>
      <c r="G9" s="1574"/>
      <c r="H9" s="1574"/>
      <c r="I9" s="1574"/>
      <c r="J9" s="1574"/>
      <c r="K9" s="1574"/>
      <c r="L9" s="1574"/>
    </row>
    <row r="10" spans="1:12" x14ac:dyDescent="0.25">
      <c r="A10" s="1565" t="s">
        <v>886</v>
      </c>
      <c r="B10" s="1565"/>
      <c r="C10" s="1565"/>
      <c r="D10" s="1565"/>
      <c r="E10" s="1565"/>
      <c r="F10" s="1565"/>
      <c r="G10" s="1565"/>
      <c r="H10" s="1565"/>
      <c r="I10" s="1565"/>
      <c r="J10" s="1565"/>
      <c r="K10" s="1565"/>
      <c r="L10" s="156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88" t="s">
        <v>7</v>
      </c>
      <c r="B12" s="1588" t="s">
        <v>802</v>
      </c>
      <c r="C12" s="1589" t="s">
        <v>9</v>
      </c>
      <c r="D12" s="1046" t="s">
        <v>12</v>
      </c>
      <c r="E12" s="1591" t="s">
        <v>13</v>
      </c>
      <c r="F12" s="1590" t="s">
        <v>14</v>
      </c>
      <c r="G12" s="1590" t="s">
        <v>15</v>
      </c>
      <c r="H12" s="1590" t="s">
        <v>16</v>
      </c>
      <c r="I12" s="1590" t="s">
        <v>17</v>
      </c>
      <c r="J12" s="1590" t="s">
        <v>18</v>
      </c>
      <c r="K12" s="1590" t="s">
        <v>19</v>
      </c>
      <c r="L12" s="1590" t="s">
        <v>20</v>
      </c>
    </row>
    <row r="13" spans="1:12" ht="16.5" customHeight="1" x14ac:dyDescent="0.25">
      <c r="A13" s="1588"/>
      <c r="B13" s="1588"/>
      <c r="C13" s="1589"/>
      <c r="D13" s="1046" t="s">
        <v>21</v>
      </c>
      <c r="E13" s="1591"/>
      <c r="F13" s="1590"/>
      <c r="G13" s="1590"/>
      <c r="H13" s="1590"/>
      <c r="I13" s="1590"/>
      <c r="J13" s="1590"/>
      <c r="K13" s="1590"/>
      <c r="L13" s="159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570" t="s">
        <v>1372</v>
      </c>
      <c r="G58" s="1570"/>
      <c r="H58" s="1570"/>
      <c r="I58" s="1570"/>
      <c r="J58" s="1570"/>
      <c r="K58" s="1570"/>
    </row>
    <row r="59" spans="1:11" x14ac:dyDescent="0.25">
      <c r="A59" s="920" t="s">
        <v>1238</v>
      </c>
      <c r="B59" s="920"/>
      <c r="C59" s="921"/>
      <c r="D59" s="915"/>
      <c r="E59" s="915"/>
      <c r="F59" s="1568" t="s">
        <v>1222</v>
      </c>
      <c r="G59" s="1568"/>
      <c r="H59" s="1568"/>
      <c r="I59" s="1568"/>
      <c r="J59" s="1568"/>
      <c r="K59" s="1568"/>
    </row>
    <row r="60" spans="1:11" x14ac:dyDescent="0.25">
      <c r="A60" s="916" t="s">
        <v>1239</v>
      </c>
      <c r="B60" s="916"/>
      <c r="C60" s="915"/>
      <c r="D60" s="915"/>
      <c r="E60" s="923"/>
      <c r="F60" s="1567" t="s">
        <v>1224</v>
      </c>
      <c r="G60" s="1567"/>
      <c r="H60" s="1567"/>
      <c r="I60" s="1567"/>
      <c r="J60" s="1567"/>
      <c r="K60" s="1567"/>
    </row>
    <row r="70" spans="4:12" x14ac:dyDescent="0.25">
      <c r="D70" s="924"/>
      <c r="E70" s="923"/>
      <c r="F70" s="915"/>
      <c r="G70" s="1572"/>
      <c r="H70" s="1572"/>
      <c r="I70" s="1572"/>
      <c r="J70" s="1572"/>
      <c r="K70" s="1572"/>
      <c r="L70" s="1572"/>
    </row>
    <row r="71" spans="4:12" x14ac:dyDescent="0.25">
      <c r="D71" s="925"/>
      <c r="E71" s="1565"/>
      <c r="F71" s="1565"/>
      <c r="G71" s="1565"/>
      <c r="H71" s="1565"/>
      <c r="I71" s="156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1344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82" t="s">
        <v>7</v>
      </c>
      <c r="B12" s="1580" t="s">
        <v>802</v>
      </c>
      <c r="C12" s="1580" t="s">
        <v>9</v>
      </c>
      <c r="D12" s="1067" t="s">
        <v>12</v>
      </c>
      <c r="E12" s="1593" t="s">
        <v>13</v>
      </c>
      <c r="F12" s="1592" t="s">
        <v>14</v>
      </c>
      <c r="G12" s="1592" t="s">
        <v>15</v>
      </c>
      <c r="H12" s="1592" t="s">
        <v>16</v>
      </c>
      <c r="I12" s="1592" t="s">
        <v>17</v>
      </c>
      <c r="J12" s="1592" t="s">
        <v>18</v>
      </c>
      <c r="K12" s="1592" t="s">
        <v>19</v>
      </c>
      <c r="L12" s="1592" t="s">
        <v>20</v>
      </c>
    </row>
    <row r="13" spans="1:12" ht="15" customHeight="1" x14ac:dyDescent="0.25">
      <c r="A13" s="1582"/>
      <c r="B13" s="1580"/>
      <c r="C13" s="1580"/>
      <c r="D13" s="1067" t="s">
        <v>21</v>
      </c>
      <c r="E13" s="1593"/>
      <c r="F13" s="1592"/>
      <c r="G13" s="1592"/>
      <c r="H13" s="1592"/>
      <c r="I13" s="1592"/>
      <c r="J13" s="1592"/>
      <c r="K13" s="1592"/>
      <c r="L13" s="159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554" t="s">
        <v>1255</v>
      </c>
      <c r="G36" s="1554"/>
      <c r="H36" s="1554"/>
      <c r="I36" s="1554"/>
      <c r="J36" s="1554"/>
      <c r="K36" s="155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99" t="s">
        <v>852</v>
      </c>
      <c r="G37" s="1499"/>
      <c r="H37" s="1499"/>
      <c r="I37" s="1499"/>
      <c r="J37" s="1499"/>
      <c r="K37" s="149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00" t="s">
        <v>1257</v>
      </c>
      <c r="G38" s="1500"/>
      <c r="H38" s="1500"/>
      <c r="I38" s="1500"/>
      <c r="J38" s="1500"/>
      <c r="K38" s="1500"/>
      <c r="L38" s="537"/>
    </row>
    <row r="39" spans="1:12" x14ac:dyDescent="0.25">
      <c r="A39" s="546"/>
      <c r="B39" s="546"/>
      <c r="C39" s="547"/>
      <c r="D39" s="541"/>
      <c r="E39" s="540"/>
      <c r="F39" s="537"/>
      <c r="G39" s="1501"/>
      <c r="H39" s="1501"/>
      <c r="I39" s="1501"/>
      <c r="J39" s="1501"/>
      <c r="K39" s="1501"/>
      <c r="L39" s="1501"/>
    </row>
    <row r="40" spans="1:12" ht="15.75" x14ac:dyDescent="0.25">
      <c r="A40" s="267"/>
      <c r="B40" s="267"/>
      <c r="C40" s="268"/>
      <c r="D40" s="269"/>
      <c r="E40" s="1429"/>
      <c r="F40" s="1429"/>
      <c r="G40" s="1429"/>
      <c r="H40" s="1429"/>
      <c r="I40" s="1429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559" t="s">
        <v>0</v>
      </c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  <c r="N6" s="1559"/>
    </row>
    <row r="7" spans="2:14" ht="15.75" x14ac:dyDescent="0.25">
      <c r="B7" s="1559" t="s">
        <v>3</v>
      </c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2:14" ht="15.75" x14ac:dyDescent="0.25">
      <c r="B8" s="1559" t="s">
        <v>1378</v>
      </c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  <c r="N8" s="1559"/>
    </row>
    <row r="9" spans="2:14" ht="15.75" x14ac:dyDescent="0.25">
      <c r="B9" s="1575" t="s">
        <v>404</v>
      </c>
      <c r="C9" s="1575"/>
      <c r="D9" s="1575"/>
      <c r="E9" s="1575"/>
      <c r="F9" s="1575"/>
      <c r="G9" s="1575"/>
      <c r="H9" s="1575"/>
      <c r="I9" s="1575"/>
      <c r="J9" s="1575"/>
      <c r="K9" s="1575"/>
      <c r="L9" s="1575"/>
      <c r="M9" s="1575"/>
      <c r="N9" s="157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576" t="s">
        <v>7</v>
      </c>
      <c r="C11" s="1576" t="s">
        <v>802</v>
      </c>
      <c r="D11" s="1576" t="s">
        <v>9</v>
      </c>
      <c r="E11" s="1576" t="s">
        <v>11</v>
      </c>
      <c r="F11" s="1057" t="s">
        <v>12</v>
      </c>
      <c r="G11" s="1578" t="s">
        <v>13</v>
      </c>
      <c r="H11" s="1579" t="s">
        <v>14</v>
      </c>
      <c r="I11" s="1579" t="s">
        <v>15</v>
      </c>
      <c r="J11" s="1579" t="s">
        <v>16</v>
      </c>
      <c r="K11" s="1579" t="s">
        <v>17</v>
      </c>
      <c r="L11" s="1579" t="s">
        <v>18</v>
      </c>
      <c r="M11" s="1579" t="s">
        <v>19</v>
      </c>
      <c r="N11" s="1579" t="s">
        <v>20</v>
      </c>
    </row>
    <row r="12" spans="2:14" ht="15.75" x14ac:dyDescent="0.25">
      <c r="B12" s="1576"/>
      <c r="C12" s="1576"/>
      <c r="D12" s="1576"/>
      <c r="E12" s="1576"/>
      <c r="F12" s="1057" t="s">
        <v>21</v>
      </c>
      <c r="G12" s="1578"/>
      <c r="H12" s="1579"/>
      <c r="I12" s="1579"/>
      <c r="J12" s="1579"/>
      <c r="K12" s="1579"/>
      <c r="L12" s="1579"/>
      <c r="M12" s="1579"/>
      <c r="N12" s="157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577" t="s">
        <v>1271</v>
      </c>
      <c r="C251" s="1577"/>
      <c r="D251" s="874"/>
      <c r="E251" s="874"/>
      <c r="F251" s="875"/>
      <c r="G251" s="873"/>
      <c r="H251" s="873"/>
      <c r="I251" s="1557" t="s">
        <v>852</v>
      </c>
      <c r="J251" s="1557"/>
      <c r="K251" s="1557"/>
      <c r="L251" s="1557"/>
      <c r="M251" s="1557"/>
      <c r="N251" s="1557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558" t="s">
        <v>1370</v>
      </c>
      <c r="K252" s="1558"/>
      <c r="L252" s="1558"/>
      <c r="M252" s="1558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1379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81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81"/>
      <c r="M12" s="1581"/>
      <c r="N12" s="1581"/>
      <c r="O12" s="158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583" t="s">
        <v>1375</v>
      </c>
      <c r="J149" s="1583"/>
      <c r="K149" s="1583"/>
      <c r="L149" s="1583"/>
      <c r="M149" s="1583"/>
      <c r="N149" s="1583"/>
      <c r="O149" s="158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564" t="s">
        <v>1224</v>
      </c>
      <c r="J150" s="1564"/>
      <c r="K150" s="1564"/>
      <c r="L150" s="1564"/>
      <c r="M150" s="1564"/>
      <c r="N150" s="1564"/>
      <c r="O150" s="1564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3" t="s">
        <v>1380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1423"/>
    </row>
    <row r="11" spans="2:15" x14ac:dyDescent="0.25">
      <c r="B11" s="1425" t="s">
        <v>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  <c r="O11" s="14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86" t="s">
        <v>7</v>
      </c>
      <c r="C13" s="1585" t="s">
        <v>937</v>
      </c>
      <c r="D13" s="1585" t="s">
        <v>8</v>
      </c>
      <c r="E13" s="1585" t="s">
        <v>10</v>
      </c>
      <c r="F13" s="1585" t="s">
        <v>11</v>
      </c>
      <c r="G13" s="1047" t="s">
        <v>12</v>
      </c>
      <c r="H13" s="1585" t="s">
        <v>13</v>
      </c>
      <c r="I13" s="1585" t="s">
        <v>14</v>
      </c>
      <c r="J13" s="1585" t="s">
        <v>15</v>
      </c>
      <c r="K13" s="1585" t="s">
        <v>16</v>
      </c>
      <c r="L13" s="1585" t="s">
        <v>17</v>
      </c>
      <c r="M13" s="1585" t="s">
        <v>18</v>
      </c>
      <c r="N13" s="1585" t="s">
        <v>19</v>
      </c>
      <c r="O13" s="1585" t="s">
        <v>20</v>
      </c>
    </row>
    <row r="14" spans="2:15" x14ac:dyDescent="0.25">
      <c r="B14" s="1587"/>
      <c r="C14" s="1585"/>
      <c r="D14" s="1585"/>
      <c r="E14" s="1585"/>
      <c r="F14" s="1585"/>
      <c r="G14" s="1047" t="s">
        <v>21</v>
      </c>
      <c r="H14" s="1585"/>
      <c r="I14" s="1585"/>
      <c r="J14" s="1585"/>
      <c r="K14" s="1585"/>
      <c r="L14" s="1585"/>
      <c r="M14" s="1585"/>
      <c r="N14" s="1585"/>
      <c r="O14" s="158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62" t="s">
        <v>1269</v>
      </c>
      <c r="C50" s="1562"/>
      <c r="D50" s="1562"/>
      <c r="E50" s="753"/>
      <c r="F50" s="753"/>
      <c r="G50" s="754"/>
      <c r="H50" s="755"/>
      <c r="J50" s="1563" t="s">
        <v>852</v>
      </c>
      <c r="K50" s="1563"/>
      <c r="L50" s="1563"/>
      <c r="M50" s="1563"/>
      <c r="N50" s="1563"/>
      <c r="O50" s="1563"/>
    </row>
    <row r="51" spans="2:15" s="259" customFormat="1" ht="19.5" customHeight="1" x14ac:dyDescent="0.25">
      <c r="B51" s="1500" t="s">
        <v>1270</v>
      </c>
      <c r="C51" s="1500"/>
      <c r="D51" s="1500"/>
      <c r="E51" s="753"/>
      <c r="F51" s="753"/>
      <c r="G51" s="754"/>
      <c r="H51" s="755"/>
      <c r="J51" s="1564" t="s">
        <v>1224</v>
      </c>
      <c r="K51" s="1564"/>
      <c r="L51" s="1564"/>
      <c r="M51" s="1564"/>
      <c r="N51" s="1564"/>
      <c r="O51" s="156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01"/>
      <c r="K63" s="1501"/>
      <c r="L63" s="1501"/>
      <c r="M63" s="1501"/>
      <c r="N63" s="1501"/>
      <c r="O63" s="1501"/>
    </row>
    <row r="64" spans="2:15" ht="15.75" x14ac:dyDescent="0.25">
      <c r="B64" s="267"/>
      <c r="C64" s="267"/>
      <c r="D64" s="267"/>
      <c r="E64" s="268"/>
      <c r="F64" s="268"/>
      <c r="G64" s="269"/>
      <c r="H64" s="1429"/>
      <c r="I64" s="1429"/>
      <c r="J64" s="1429"/>
      <c r="K64" s="1429"/>
      <c r="L64" s="142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7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74" t="s">
        <v>0</v>
      </c>
      <c r="B6" s="1574"/>
      <c r="C6" s="1574"/>
      <c r="D6" s="1574"/>
      <c r="E6" s="1574"/>
      <c r="F6" s="1574"/>
      <c r="G6" s="1574"/>
      <c r="H6" s="1574"/>
      <c r="I6" s="1574"/>
      <c r="J6" s="1574"/>
      <c r="K6" s="1574"/>
      <c r="L6" s="1574"/>
    </row>
    <row r="7" spans="1:12" x14ac:dyDescent="0.25">
      <c r="A7" s="1574" t="s">
        <v>1</v>
      </c>
      <c r="B7" s="1574"/>
      <c r="C7" s="1574"/>
      <c r="D7" s="1574"/>
      <c r="E7" s="1574"/>
      <c r="F7" s="1574"/>
      <c r="G7" s="1574"/>
      <c r="H7" s="1574"/>
      <c r="I7" s="1574"/>
      <c r="J7" s="1574"/>
      <c r="K7" s="1574"/>
      <c r="L7" s="1574"/>
    </row>
    <row r="8" spans="1:12" x14ac:dyDescent="0.25">
      <c r="A8" s="1574" t="s">
        <v>3</v>
      </c>
      <c r="B8" s="1574"/>
      <c r="C8" s="1574"/>
      <c r="D8" s="1574"/>
      <c r="E8" s="1574"/>
      <c r="F8" s="1574"/>
      <c r="G8" s="1574"/>
      <c r="H8" s="1574"/>
      <c r="I8" s="1574"/>
      <c r="J8" s="1574"/>
      <c r="K8" s="1574"/>
      <c r="L8" s="1574"/>
    </row>
    <row r="9" spans="1:12" x14ac:dyDescent="0.25">
      <c r="A9" s="1574" t="s">
        <v>1381</v>
      </c>
      <c r="B9" s="1574"/>
      <c r="C9" s="1574"/>
      <c r="D9" s="1574"/>
      <c r="E9" s="1574"/>
      <c r="F9" s="1574"/>
      <c r="G9" s="1574"/>
      <c r="H9" s="1574"/>
      <c r="I9" s="1574"/>
      <c r="J9" s="1574"/>
      <c r="K9" s="1574"/>
      <c r="L9" s="1574"/>
    </row>
    <row r="10" spans="1:12" x14ac:dyDescent="0.25">
      <c r="A10" s="1565" t="s">
        <v>886</v>
      </c>
      <c r="B10" s="1565"/>
      <c r="C10" s="1565"/>
      <c r="D10" s="1565"/>
      <c r="E10" s="1565"/>
      <c r="F10" s="1565"/>
      <c r="G10" s="1565"/>
      <c r="H10" s="1565"/>
      <c r="I10" s="1565"/>
      <c r="J10" s="1565"/>
      <c r="K10" s="1565"/>
      <c r="L10" s="156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88" t="s">
        <v>7</v>
      </c>
      <c r="B12" s="1588" t="s">
        <v>802</v>
      </c>
      <c r="C12" s="1589" t="s">
        <v>9</v>
      </c>
      <c r="D12" s="1046" t="s">
        <v>12</v>
      </c>
      <c r="E12" s="1591" t="s">
        <v>13</v>
      </c>
      <c r="F12" s="1590" t="s">
        <v>14</v>
      </c>
      <c r="G12" s="1590" t="s">
        <v>15</v>
      </c>
      <c r="H12" s="1590" t="s">
        <v>16</v>
      </c>
      <c r="I12" s="1590" t="s">
        <v>17</v>
      </c>
      <c r="J12" s="1590" t="s">
        <v>18</v>
      </c>
      <c r="K12" s="1590" t="s">
        <v>19</v>
      </c>
      <c r="L12" s="1590" t="s">
        <v>20</v>
      </c>
    </row>
    <row r="13" spans="1:12" ht="16.5" customHeight="1" x14ac:dyDescent="0.25">
      <c r="A13" s="1588"/>
      <c r="B13" s="1588"/>
      <c r="C13" s="1589"/>
      <c r="D13" s="1046" t="s">
        <v>21</v>
      </c>
      <c r="E13" s="1591"/>
      <c r="F13" s="1590"/>
      <c r="G13" s="1590"/>
      <c r="H13" s="1590"/>
      <c r="I13" s="1590"/>
      <c r="J13" s="1590"/>
      <c r="K13" s="1590"/>
      <c r="L13" s="159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570" t="s">
        <v>1372</v>
      </c>
      <c r="G58" s="1570"/>
      <c r="H58" s="1570"/>
      <c r="I58" s="1570"/>
      <c r="J58" s="1570"/>
      <c r="K58" s="1570"/>
    </row>
    <row r="59" spans="1:11" x14ac:dyDescent="0.25">
      <c r="A59" s="920" t="s">
        <v>1238</v>
      </c>
      <c r="B59" s="920"/>
      <c r="C59" s="921"/>
      <c r="D59" s="915"/>
      <c r="E59" s="915"/>
      <c r="F59" s="1568" t="s">
        <v>1222</v>
      </c>
      <c r="G59" s="1568"/>
      <c r="H59" s="1568"/>
      <c r="I59" s="1568"/>
      <c r="J59" s="1568"/>
      <c r="K59" s="1568"/>
    </row>
    <row r="60" spans="1:11" x14ac:dyDescent="0.25">
      <c r="A60" s="916" t="s">
        <v>1239</v>
      </c>
      <c r="B60" s="916"/>
      <c r="C60" s="915"/>
      <c r="D60" s="915"/>
      <c r="E60" s="923"/>
      <c r="F60" s="1567" t="s">
        <v>1224</v>
      </c>
      <c r="G60" s="1567"/>
      <c r="H60" s="1567"/>
      <c r="I60" s="1567"/>
      <c r="J60" s="1567"/>
      <c r="K60" s="1567"/>
    </row>
    <row r="70" spans="4:12" x14ac:dyDescent="0.25">
      <c r="D70" s="924"/>
      <c r="E70" s="923"/>
      <c r="F70" s="915"/>
      <c r="G70" s="1572"/>
      <c r="H70" s="1572"/>
      <c r="I70" s="1572"/>
      <c r="J70" s="1572"/>
      <c r="K70" s="1572"/>
      <c r="L70" s="1572"/>
    </row>
    <row r="71" spans="4:12" x14ac:dyDescent="0.25">
      <c r="D71" s="925"/>
      <c r="E71" s="1565"/>
      <c r="F71" s="1565"/>
      <c r="G71" s="1565"/>
      <c r="H71" s="1565"/>
      <c r="I71" s="156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9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1382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82" t="s">
        <v>7</v>
      </c>
      <c r="B12" s="1580" t="s">
        <v>802</v>
      </c>
      <c r="C12" s="1580" t="s">
        <v>9</v>
      </c>
      <c r="D12" s="1067" t="s">
        <v>12</v>
      </c>
      <c r="E12" s="1593" t="s">
        <v>13</v>
      </c>
      <c r="F12" s="1592" t="s">
        <v>14</v>
      </c>
      <c r="G12" s="1592" t="s">
        <v>15</v>
      </c>
      <c r="H12" s="1592" t="s">
        <v>16</v>
      </c>
      <c r="I12" s="1592" t="s">
        <v>17</v>
      </c>
      <c r="J12" s="1592" t="s">
        <v>18</v>
      </c>
      <c r="K12" s="1592" t="s">
        <v>19</v>
      </c>
      <c r="L12" s="1592" t="s">
        <v>20</v>
      </c>
    </row>
    <row r="13" spans="1:12" ht="15" customHeight="1" x14ac:dyDescent="0.25">
      <c r="A13" s="1582"/>
      <c r="B13" s="1580"/>
      <c r="C13" s="1580"/>
      <c r="D13" s="1067" t="s">
        <v>21</v>
      </c>
      <c r="E13" s="1593"/>
      <c r="F13" s="1592"/>
      <c r="G13" s="1592"/>
      <c r="H13" s="1592"/>
      <c r="I13" s="1592"/>
      <c r="J13" s="1592"/>
      <c r="K13" s="1592"/>
      <c r="L13" s="159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554" t="s">
        <v>1255</v>
      </c>
      <c r="G34" s="1554"/>
      <c r="H34" s="1554"/>
      <c r="I34" s="1554"/>
      <c r="J34" s="1554"/>
      <c r="K34" s="1554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499" t="s">
        <v>852</v>
      </c>
      <c r="G35" s="1499"/>
      <c r="H35" s="1499"/>
      <c r="I35" s="1499"/>
      <c r="J35" s="1499"/>
      <c r="K35" s="1499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500" t="s">
        <v>1257</v>
      </c>
      <c r="G36" s="1500"/>
      <c r="H36" s="1500"/>
      <c r="I36" s="1500"/>
      <c r="J36" s="1500"/>
      <c r="K36" s="1500"/>
      <c r="L36" s="537"/>
    </row>
    <row r="37" spans="1:12" x14ac:dyDescent="0.25">
      <c r="A37" s="546"/>
      <c r="B37" s="546"/>
      <c r="C37" s="547"/>
      <c r="D37" s="541"/>
      <c r="E37" s="540"/>
      <c r="F37" s="537"/>
      <c r="G37" s="1501"/>
      <c r="H37" s="1501"/>
      <c r="I37" s="1501"/>
      <c r="J37" s="1501"/>
      <c r="K37" s="1501"/>
      <c r="L37" s="1501"/>
    </row>
    <row r="38" spans="1:12" ht="15.75" x14ac:dyDescent="0.25">
      <c r="A38" s="267"/>
      <c r="B38" s="267"/>
      <c r="C38" s="268"/>
      <c r="D38" s="269"/>
      <c r="E38" s="1429"/>
      <c r="F38" s="1429"/>
      <c r="G38" s="1429"/>
      <c r="H38" s="1429"/>
      <c r="I38" s="1429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1385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82" t="s">
        <v>7</v>
      </c>
      <c r="B12" s="1580" t="s">
        <v>802</v>
      </c>
      <c r="C12" s="1580" t="s">
        <v>9</v>
      </c>
      <c r="D12" s="1067" t="s">
        <v>12</v>
      </c>
      <c r="E12" s="1593" t="s">
        <v>13</v>
      </c>
      <c r="F12" s="1592" t="s">
        <v>14</v>
      </c>
      <c r="G12" s="1592" t="s">
        <v>15</v>
      </c>
      <c r="H12" s="1592" t="s">
        <v>16</v>
      </c>
      <c r="I12" s="1592" t="s">
        <v>17</v>
      </c>
      <c r="J12" s="1592" t="s">
        <v>18</v>
      </c>
      <c r="K12" s="1592" t="s">
        <v>19</v>
      </c>
      <c r="L12" s="1592" t="s">
        <v>20</v>
      </c>
    </row>
    <row r="13" spans="1:12" ht="15" customHeight="1" x14ac:dyDescent="0.25">
      <c r="A13" s="1582"/>
      <c r="B13" s="1580"/>
      <c r="C13" s="1580"/>
      <c r="D13" s="1067" t="s">
        <v>21</v>
      </c>
      <c r="E13" s="1593"/>
      <c r="F13" s="1592"/>
      <c r="G13" s="1592"/>
      <c r="H13" s="1592"/>
      <c r="I13" s="1592"/>
      <c r="J13" s="1592"/>
      <c r="K13" s="1592"/>
      <c r="L13" s="1592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554" t="s">
        <v>1255</v>
      </c>
      <c r="G30" s="1554"/>
      <c r="H30" s="1554"/>
      <c r="I30" s="1554"/>
      <c r="J30" s="1554"/>
      <c r="K30" s="1554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499" t="s">
        <v>852</v>
      </c>
      <c r="G31" s="1499"/>
      <c r="H31" s="1499"/>
      <c r="I31" s="1499"/>
      <c r="J31" s="1499"/>
      <c r="K31" s="1499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500" t="s">
        <v>1257</v>
      </c>
      <c r="G32" s="1500"/>
      <c r="H32" s="1500"/>
      <c r="I32" s="1500"/>
      <c r="J32" s="1500"/>
      <c r="K32" s="1500"/>
      <c r="L32" s="537"/>
    </row>
    <row r="33" spans="1:12" x14ac:dyDescent="0.25">
      <c r="A33" s="546"/>
      <c r="B33" s="546"/>
      <c r="C33" s="547"/>
      <c r="D33" s="541"/>
      <c r="E33" s="540"/>
      <c r="F33" s="537"/>
      <c r="G33" s="1501"/>
      <c r="H33" s="1501"/>
      <c r="I33" s="1501"/>
      <c r="J33" s="1501"/>
      <c r="K33" s="1501"/>
      <c r="L33" s="1501"/>
    </row>
    <row r="34" spans="1:12" ht="15.75" x14ac:dyDescent="0.25">
      <c r="A34" s="267"/>
      <c r="B34" s="267"/>
      <c r="C34" s="268"/>
      <c r="D34" s="269"/>
      <c r="E34" s="1429"/>
      <c r="F34" s="1429"/>
      <c r="G34" s="1429"/>
      <c r="H34" s="1429"/>
      <c r="I34" s="1429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559" t="s">
        <v>0</v>
      </c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  <c r="N6" s="1559"/>
    </row>
    <row r="7" spans="2:14" ht="15.75" x14ac:dyDescent="0.25">
      <c r="B7" s="1559" t="s">
        <v>3</v>
      </c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2:14" ht="15.75" x14ac:dyDescent="0.25">
      <c r="B8" s="1559" t="s">
        <v>1402</v>
      </c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  <c r="N8" s="1559"/>
    </row>
    <row r="9" spans="2:14" ht="15.75" x14ac:dyDescent="0.25">
      <c r="B9" s="1575" t="s">
        <v>404</v>
      </c>
      <c r="C9" s="1575"/>
      <c r="D9" s="1575"/>
      <c r="E9" s="1575"/>
      <c r="F9" s="1575"/>
      <c r="G9" s="1575"/>
      <c r="H9" s="1575"/>
      <c r="I9" s="1575"/>
      <c r="J9" s="1575"/>
      <c r="K9" s="1575"/>
      <c r="L9" s="1575"/>
      <c r="M9" s="1575"/>
      <c r="N9" s="157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576" t="s">
        <v>7</v>
      </c>
      <c r="C11" s="1576" t="s">
        <v>802</v>
      </c>
      <c r="D11" s="1576" t="s">
        <v>9</v>
      </c>
      <c r="E11" s="1576" t="s">
        <v>11</v>
      </c>
      <c r="F11" s="1057" t="s">
        <v>12</v>
      </c>
      <c r="G11" s="1578" t="s">
        <v>13</v>
      </c>
      <c r="H11" s="1579" t="s">
        <v>14</v>
      </c>
      <c r="I11" s="1579" t="s">
        <v>15</v>
      </c>
      <c r="J11" s="1579" t="s">
        <v>16</v>
      </c>
      <c r="K11" s="1579" t="s">
        <v>17</v>
      </c>
      <c r="L11" s="1579" t="s">
        <v>18</v>
      </c>
      <c r="M11" s="1579" t="s">
        <v>19</v>
      </c>
      <c r="N11" s="1579" t="s">
        <v>20</v>
      </c>
    </row>
    <row r="12" spans="2:14" ht="15.75" x14ac:dyDescent="0.25">
      <c r="B12" s="1576"/>
      <c r="C12" s="1576"/>
      <c r="D12" s="1576"/>
      <c r="E12" s="1576"/>
      <c r="F12" s="1057" t="s">
        <v>21</v>
      </c>
      <c r="G12" s="1578"/>
      <c r="H12" s="1579"/>
      <c r="I12" s="1579"/>
      <c r="J12" s="1579"/>
      <c r="K12" s="1579"/>
      <c r="L12" s="1579"/>
      <c r="M12" s="1579"/>
      <c r="N12" s="157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577" t="s">
        <v>1271</v>
      </c>
      <c r="C248" s="1577"/>
      <c r="D248" s="874"/>
      <c r="E248" s="874"/>
      <c r="F248" s="875"/>
      <c r="G248" s="873"/>
      <c r="H248" s="873"/>
      <c r="I248" s="1557" t="s">
        <v>852</v>
      </c>
      <c r="J248" s="1557"/>
      <c r="K248" s="1557"/>
      <c r="L248" s="1557"/>
      <c r="M248" s="1557"/>
      <c r="N248" s="1557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558" t="s">
        <v>1370</v>
      </c>
      <c r="K249" s="1558"/>
      <c r="L249" s="1558"/>
      <c r="M249" s="1558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1404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81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81"/>
      <c r="M12" s="1581"/>
      <c r="N12" s="1581"/>
      <c r="O12" s="158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583" t="s">
        <v>1375</v>
      </c>
      <c r="J151" s="1583"/>
      <c r="K151" s="1583"/>
      <c r="L151" s="1583"/>
      <c r="M151" s="1583"/>
      <c r="N151" s="1583"/>
      <c r="O151" s="1583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564" t="s">
        <v>1224</v>
      </c>
      <c r="J152" s="1564"/>
      <c r="K152" s="1564"/>
      <c r="L152" s="1564"/>
      <c r="M152" s="1564"/>
      <c r="N152" s="1564"/>
      <c r="O152" s="1564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3" t="s">
        <v>1416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1423"/>
    </row>
    <row r="11" spans="2:15" x14ac:dyDescent="0.25">
      <c r="B11" s="1425" t="s">
        <v>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  <c r="O11" s="14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86" t="s">
        <v>7</v>
      </c>
      <c r="C13" s="1585" t="s">
        <v>937</v>
      </c>
      <c r="D13" s="1585" t="s">
        <v>8</v>
      </c>
      <c r="E13" s="1585" t="s">
        <v>10</v>
      </c>
      <c r="F13" s="1585" t="s">
        <v>11</v>
      </c>
      <c r="G13" s="1047" t="s">
        <v>12</v>
      </c>
      <c r="H13" s="1585" t="s">
        <v>13</v>
      </c>
      <c r="I13" s="1585" t="s">
        <v>14</v>
      </c>
      <c r="J13" s="1585" t="s">
        <v>15</v>
      </c>
      <c r="K13" s="1585" t="s">
        <v>16</v>
      </c>
      <c r="L13" s="1585" t="s">
        <v>17</v>
      </c>
      <c r="M13" s="1585" t="s">
        <v>18</v>
      </c>
      <c r="N13" s="1585" t="s">
        <v>19</v>
      </c>
      <c r="O13" s="1585" t="s">
        <v>20</v>
      </c>
    </row>
    <row r="14" spans="2:15" x14ac:dyDescent="0.25">
      <c r="B14" s="1587"/>
      <c r="C14" s="1585"/>
      <c r="D14" s="1585"/>
      <c r="E14" s="1585"/>
      <c r="F14" s="1585"/>
      <c r="G14" s="1047" t="s">
        <v>21</v>
      </c>
      <c r="H14" s="1585"/>
      <c r="I14" s="1585"/>
      <c r="J14" s="1585"/>
      <c r="K14" s="1585"/>
      <c r="L14" s="1585"/>
      <c r="M14" s="1585"/>
      <c r="N14" s="1585"/>
      <c r="O14" s="158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62" t="s">
        <v>1269</v>
      </c>
      <c r="C50" s="1562"/>
      <c r="D50" s="1562"/>
      <c r="E50" s="753"/>
      <c r="F50" s="753"/>
      <c r="G50" s="754"/>
      <c r="H50" s="755"/>
      <c r="J50" s="1563" t="s">
        <v>852</v>
      </c>
      <c r="K50" s="1563"/>
      <c r="L50" s="1563"/>
      <c r="M50" s="1563"/>
      <c r="N50" s="1563"/>
      <c r="O50" s="1563"/>
    </row>
    <row r="51" spans="2:15" s="259" customFormat="1" ht="19.5" customHeight="1" x14ac:dyDescent="0.25">
      <c r="B51" s="1500" t="s">
        <v>1270</v>
      </c>
      <c r="C51" s="1500"/>
      <c r="D51" s="1500"/>
      <c r="E51" s="753"/>
      <c r="F51" s="753"/>
      <c r="G51" s="754"/>
      <c r="H51" s="755"/>
      <c r="J51" s="1564" t="s">
        <v>1224</v>
      </c>
      <c r="K51" s="1564"/>
      <c r="L51" s="1564"/>
      <c r="M51" s="1564"/>
      <c r="N51" s="1564"/>
      <c r="O51" s="156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01"/>
      <c r="K63" s="1501"/>
      <c r="L63" s="1501"/>
      <c r="M63" s="1501"/>
      <c r="N63" s="1501"/>
      <c r="O63" s="1501"/>
    </row>
    <row r="64" spans="2:15" ht="15.75" x14ac:dyDescent="0.25">
      <c r="B64" s="267"/>
      <c r="C64" s="267"/>
      <c r="D64" s="267"/>
      <c r="E64" s="268"/>
      <c r="F64" s="268"/>
      <c r="G64" s="269"/>
      <c r="H64" s="1429"/>
      <c r="I64" s="1429"/>
      <c r="J64" s="1429"/>
      <c r="K64" s="1429"/>
      <c r="L64" s="142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74" t="s">
        <v>0</v>
      </c>
      <c r="B6" s="1574"/>
      <c r="C6" s="1574"/>
      <c r="D6" s="1574"/>
      <c r="E6" s="1574"/>
      <c r="F6" s="1574"/>
      <c r="G6" s="1574"/>
      <c r="H6" s="1574"/>
      <c r="I6" s="1574"/>
      <c r="J6" s="1574"/>
      <c r="K6" s="1574"/>
      <c r="L6" s="1574"/>
    </row>
    <row r="7" spans="1:12" x14ac:dyDescent="0.25">
      <c r="A7" s="1574" t="s">
        <v>1</v>
      </c>
      <c r="B7" s="1574"/>
      <c r="C7" s="1574"/>
      <c r="D7" s="1574"/>
      <c r="E7" s="1574"/>
      <c r="F7" s="1574"/>
      <c r="G7" s="1574"/>
      <c r="H7" s="1574"/>
      <c r="I7" s="1574"/>
      <c r="J7" s="1574"/>
      <c r="K7" s="1574"/>
      <c r="L7" s="1574"/>
    </row>
    <row r="8" spans="1:12" x14ac:dyDescent="0.25">
      <c r="A8" s="1574" t="s">
        <v>3</v>
      </c>
      <c r="B8" s="1574"/>
      <c r="C8" s="1574"/>
      <c r="D8" s="1574"/>
      <c r="E8" s="1574"/>
      <c r="F8" s="1574"/>
      <c r="G8" s="1574"/>
      <c r="H8" s="1574"/>
      <c r="I8" s="1574"/>
      <c r="J8" s="1574"/>
      <c r="K8" s="1574"/>
      <c r="L8" s="1574"/>
    </row>
    <row r="9" spans="1:12" x14ac:dyDescent="0.25">
      <c r="A9" s="1574" t="s">
        <v>1411</v>
      </c>
      <c r="B9" s="1574"/>
      <c r="C9" s="1574"/>
      <c r="D9" s="1574"/>
      <c r="E9" s="1574"/>
      <c r="F9" s="1574"/>
      <c r="G9" s="1574"/>
      <c r="H9" s="1574"/>
      <c r="I9" s="1574"/>
      <c r="J9" s="1574"/>
      <c r="K9" s="1574"/>
      <c r="L9" s="1574"/>
    </row>
    <row r="10" spans="1:12" x14ac:dyDescent="0.25">
      <c r="A10" s="1565" t="s">
        <v>886</v>
      </c>
      <c r="B10" s="1565"/>
      <c r="C10" s="1565"/>
      <c r="D10" s="1565"/>
      <c r="E10" s="1565"/>
      <c r="F10" s="1565"/>
      <c r="G10" s="1565"/>
      <c r="H10" s="1565"/>
      <c r="I10" s="1565"/>
      <c r="J10" s="1565"/>
      <c r="K10" s="1565"/>
      <c r="L10" s="156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88" t="s">
        <v>7</v>
      </c>
      <c r="B12" s="1588" t="s">
        <v>802</v>
      </c>
      <c r="C12" s="1589" t="s">
        <v>9</v>
      </c>
      <c r="D12" s="1046" t="s">
        <v>12</v>
      </c>
      <c r="E12" s="1591" t="s">
        <v>13</v>
      </c>
      <c r="F12" s="1590" t="s">
        <v>14</v>
      </c>
      <c r="G12" s="1590" t="s">
        <v>15</v>
      </c>
      <c r="H12" s="1590" t="s">
        <v>16</v>
      </c>
      <c r="I12" s="1590" t="s">
        <v>17</v>
      </c>
      <c r="J12" s="1590" t="s">
        <v>18</v>
      </c>
      <c r="K12" s="1590" t="s">
        <v>19</v>
      </c>
      <c r="L12" s="1590" t="s">
        <v>20</v>
      </c>
    </row>
    <row r="13" spans="1:12" ht="16.5" customHeight="1" x14ac:dyDescent="0.25">
      <c r="A13" s="1588"/>
      <c r="B13" s="1588"/>
      <c r="C13" s="1589"/>
      <c r="D13" s="1046" t="s">
        <v>21</v>
      </c>
      <c r="E13" s="1591"/>
      <c r="F13" s="1590"/>
      <c r="G13" s="1590"/>
      <c r="H13" s="1590"/>
      <c r="I13" s="1590"/>
      <c r="J13" s="1590"/>
      <c r="K13" s="1590"/>
      <c r="L13" s="159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570" t="s">
        <v>1372</v>
      </c>
      <c r="G66" s="1570"/>
      <c r="H66" s="1570"/>
      <c r="I66" s="1570"/>
      <c r="J66" s="1570"/>
      <c r="K66" s="1570"/>
    </row>
    <row r="67" spans="1:12" x14ac:dyDescent="0.25">
      <c r="A67" s="1083" t="s">
        <v>1238</v>
      </c>
      <c r="B67" s="1083"/>
      <c r="C67" s="921"/>
      <c r="D67" s="915"/>
      <c r="E67" s="915"/>
      <c r="F67" s="1568" t="s">
        <v>1222</v>
      </c>
      <c r="G67" s="1568"/>
      <c r="H67" s="1568"/>
      <c r="I67" s="1568"/>
      <c r="J67" s="1568"/>
      <c r="K67" s="1568"/>
    </row>
    <row r="68" spans="1:12" x14ac:dyDescent="0.25">
      <c r="A68" s="916" t="s">
        <v>1239</v>
      </c>
      <c r="B68" s="916"/>
      <c r="C68" s="915"/>
      <c r="D68" s="915"/>
      <c r="E68" s="923"/>
      <c r="F68" s="1567" t="s">
        <v>1224</v>
      </c>
      <c r="G68" s="1567"/>
      <c r="H68" s="1567"/>
      <c r="I68" s="1567"/>
      <c r="J68" s="1567"/>
      <c r="K68" s="1567"/>
    </row>
    <row r="78" spans="1:12" x14ac:dyDescent="0.25">
      <c r="D78" s="924"/>
      <c r="E78" s="923"/>
      <c r="F78" s="915"/>
      <c r="G78" s="1572"/>
      <c r="H78" s="1572"/>
      <c r="I78" s="1572"/>
      <c r="J78" s="1572"/>
      <c r="K78" s="1572"/>
      <c r="L78" s="1572"/>
    </row>
    <row r="79" spans="1:12" x14ac:dyDescent="0.25">
      <c r="D79" s="925"/>
      <c r="E79" s="1565"/>
      <c r="F79" s="1565"/>
      <c r="G79" s="1565"/>
      <c r="H79" s="1565"/>
      <c r="I79" s="1565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1415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554" t="s">
        <v>1255</v>
      </c>
      <c r="H34" s="1554"/>
      <c r="I34" s="1554"/>
      <c r="J34" s="1554"/>
      <c r="K34" s="1554"/>
      <c r="L34" s="1554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499" t="s">
        <v>852</v>
      </c>
      <c r="H35" s="1499"/>
      <c r="I35" s="1499"/>
      <c r="J35" s="1499"/>
      <c r="K35" s="1499"/>
      <c r="L35" s="1499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00" t="s">
        <v>1257</v>
      </c>
      <c r="H36" s="1500"/>
      <c r="I36" s="1500"/>
      <c r="J36" s="1500"/>
      <c r="K36" s="1500"/>
      <c r="L36" s="1500"/>
      <c r="M36" s="537"/>
    </row>
    <row r="37" spans="2:13" x14ac:dyDescent="0.25">
      <c r="B37" s="546"/>
      <c r="C37" s="546"/>
      <c r="D37" s="547"/>
      <c r="E37" s="541"/>
      <c r="F37" s="540"/>
      <c r="G37" s="537"/>
      <c r="H37" s="1501"/>
      <c r="I37" s="1501"/>
      <c r="J37" s="1501"/>
      <c r="K37" s="1501"/>
      <c r="L37" s="1501"/>
      <c r="M37" s="1501"/>
    </row>
    <row r="38" spans="2:13" ht="15.75" x14ac:dyDescent="0.25">
      <c r="B38" s="267"/>
      <c r="C38" s="267"/>
      <c r="D38" s="268"/>
      <c r="E38" s="269"/>
      <c r="F38" s="1429"/>
      <c r="G38" s="1429"/>
      <c r="H38" s="1429"/>
      <c r="I38" s="1429"/>
      <c r="J38" s="1429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1417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554" t="s">
        <v>1255</v>
      </c>
      <c r="H30" s="1554"/>
      <c r="I30" s="1554"/>
      <c r="J30" s="1554"/>
      <c r="K30" s="1554"/>
      <c r="L30" s="1554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499" t="s">
        <v>852</v>
      </c>
      <c r="H31" s="1499"/>
      <c r="I31" s="1499"/>
      <c r="J31" s="1499"/>
      <c r="K31" s="1499"/>
      <c r="L31" s="1499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500" t="s">
        <v>1257</v>
      </c>
      <c r="H32" s="1500"/>
      <c r="I32" s="1500"/>
      <c r="J32" s="1500"/>
      <c r="K32" s="1500"/>
      <c r="L32" s="1500"/>
      <c r="M32" s="537"/>
    </row>
    <row r="33" spans="2:13" x14ac:dyDescent="0.25">
      <c r="B33" s="546"/>
      <c r="C33" s="546"/>
      <c r="D33" s="547"/>
      <c r="E33" s="541"/>
      <c r="F33" s="540"/>
      <c r="G33" s="537"/>
      <c r="H33" s="1501"/>
      <c r="I33" s="1501"/>
      <c r="J33" s="1501"/>
      <c r="K33" s="1501"/>
      <c r="L33" s="1501"/>
      <c r="M33" s="1501"/>
    </row>
    <row r="34" spans="2:13" ht="15.75" x14ac:dyDescent="0.25">
      <c r="B34" s="267"/>
      <c r="C34" s="267"/>
      <c r="D34" s="268"/>
      <c r="E34" s="269"/>
      <c r="F34" s="1429"/>
      <c r="G34" s="1429"/>
      <c r="H34" s="1429"/>
      <c r="I34" s="1429"/>
      <c r="J34" s="1429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559" t="s">
        <v>0</v>
      </c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  <c r="N6" s="1559"/>
    </row>
    <row r="7" spans="2:14" ht="15.75" x14ac:dyDescent="0.25">
      <c r="B7" s="1559" t="s">
        <v>3</v>
      </c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2:14" ht="15.75" x14ac:dyDescent="0.25">
      <c r="B8" s="1559" t="s">
        <v>1419</v>
      </c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  <c r="N8" s="1559"/>
    </row>
    <row r="9" spans="2:14" ht="15.75" x14ac:dyDescent="0.25">
      <c r="B9" s="1575" t="s">
        <v>404</v>
      </c>
      <c r="C9" s="1575"/>
      <c r="D9" s="1575"/>
      <c r="E9" s="1575"/>
      <c r="F9" s="1575"/>
      <c r="G9" s="1575"/>
      <c r="H9" s="1575"/>
      <c r="I9" s="1575"/>
      <c r="J9" s="1575"/>
      <c r="K9" s="1575"/>
      <c r="L9" s="1575"/>
      <c r="M9" s="1575"/>
      <c r="N9" s="157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576" t="s">
        <v>7</v>
      </c>
      <c r="C11" s="1576" t="s">
        <v>802</v>
      </c>
      <c r="D11" s="1576" t="s">
        <v>9</v>
      </c>
      <c r="E11" s="1576" t="s">
        <v>11</v>
      </c>
      <c r="F11" s="1057" t="s">
        <v>12</v>
      </c>
      <c r="G11" s="1578" t="s">
        <v>13</v>
      </c>
      <c r="H11" s="1579" t="s">
        <v>14</v>
      </c>
      <c r="I11" s="1579" t="s">
        <v>15</v>
      </c>
      <c r="J11" s="1579" t="s">
        <v>16</v>
      </c>
      <c r="K11" s="1579" t="s">
        <v>17</v>
      </c>
      <c r="L11" s="1579" t="s">
        <v>18</v>
      </c>
      <c r="M11" s="1579" t="s">
        <v>19</v>
      </c>
      <c r="N11" s="1579" t="s">
        <v>20</v>
      </c>
    </row>
    <row r="12" spans="2:14" ht="15.75" x14ac:dyDescent="0.25">
      <c r="B12" s="1576"/>
      <c r="C12" s="1576"/>
      <c r="D12" s="1576"/>
      <c r="E12" s="1576"/>
      <c r="F12" s="1057" t="s">
        <v>21</v>
      </c>
      <c r="G12" s="1578"/>
      <c r="H12" s="1579"/>
      <c r="I12" s="1579"/>
      <c r="J12" s="1579"/>
      <c r="K12" s="1579"/>
      <c r="L12" s="1579"/>
      <c r="M12" s="1579"/>
      <c r="N12" s="157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577" t="s">
        <v>1271</v>
      </c>
      <c r="C245" s="1577"/>
      <c r="D245" s="874"/>
      <c r="E245" s="874"/>
      <c r="F245" s="875"/>
      <c r="G245" s="873"/>
      <c r="H245" s="873"/>
      <c r="I245" s="1557" t="s">
        <v>852</v>
      </c>
      <c r="J245" s="1557"/>
      <c r="K245" s="1557"/>
      <c r="L245" s="1557"/>
      <c r="M245" s="1557"/>
      <c r="N245" s="1557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558" t="s">
        <v>1370</v>
      </c>
      <c r="K246" s="1558"/>
      <c r="L246" s="1558"/>
      <c r="M246" s="1558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1428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81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81"/>
      <c r="M12" s="1581"/>
      <c r="N12" s="1581"/>
      <c r="O12" s="158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583" t="s">
        <v>1375</v>
      </c>
      <c r="J156" s="1583"/>
      <c r="K156" s="1583"/>
      <c r="L156" s="1583"/>
      <c r="M156" s="1583"/>
      <c r="N156" s="1583"/>
      <c r="O156" s="1583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564" t="s">
        <v>1224</v>
      </c>
      <c r="J157" s="1564"/>
      <c r="K157" s="1564"/>
      <c r="L157" s="1564"/>
      <c r="M157" s="1564"/>
      <c r="N157" s="1564"/>
      <c r="O157" s="1564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3" t="s">
        <v>1429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1423"/>
    </row>
    <row r="11" spans="2:15" x14ac:dyDescent="0.25">
      <c r="B11" s="1425" t="s">
        <v>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  <c r="O11" s="14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86" t="s">
        <v>7</v>
      </c>
      <c r="C13" s="1585" t="s">
        <v>937</v>
      </c>
      <c r="D13" s="1585" t="s">
        <v>8</v>
      </c>
      <c r="E13" s="1585" t="s">
        <v>10</v>
      </c>
      <c r="F13" s="1585" t="s">
        <v>11</v>
      </c>
      <c r="G13" s="1047" t="s">
        <v>12</v>
      </c>
      <c r="H13" s="1585" t="s">
        <v>13</v>
      </c>
      <c r="I13" s="1585" t="s">
        <v>14</v>
      </c>
      <c r="J13" s="1585" t="s">
        <v>15</v>
      </c>
      <c r="K13" s="1585" t="s">
        <v>16</v>
      </c>
      <c r="L13" s="1585" t="s">
        <v>17</v>
      </c>
      <c r="M13" s="1585" t="s">
        <v>18</v>
      </c>
      <c r="N13" s="1585" t="s">
        <v>19</v>
      </c>
      <c r="O13" s="1585" t="s">
        <v>20</v>
      </c>
    </row>
    <row r="14" spans="2:15" x14ac:dyDescent="0.25">
      <c r="B14" s="1587"/>
      <c r="C14" s="1585"/>
      <c r="D14" s="1585"/>
      <c r="E14" s="1585"/>
      <c r="F14" s="1585"/>
      <c r="G14" s="1047" t="s">
        <v>21</v>
      </c>
      <c r="H14" s="1585"/>
      <c r="I14" s="1585"/>
      <c r="J14" s="1585"/>
      <c r="K14" s="1585"/>
      <c r="L14" s="1585"/>
      <c r="M14" s="1585"/>
      <c r="N14" s="1585"/>
      <c r="O14" s="158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62" t="s">
        <v>1269</v>
      </c>
      <c r="C50" s="1562"/>
      <c r="D50" s="1562"/>
      <c r="E50" s="753"/>
      <c r="F50" s="753"/>
      <c r="G50" s="754"/>
      <c r="H50" s="755"/>
      <c r="J50" s="1563" t="s">
        <v>852</v>
      </c>
      <c r="K50" s="1563"/>
      <c r="L50" s="1563"/>
      <c r="M50" s="1563"/>
      <c r="N50" s="1563"/>
      <c r="O50" s="1563"/>
    </row>
    <row r="51" spans="2:15" s="259" customFormat="1" ht="19.5" customHeight="1" x14ac:dyDescent="0.25">
      <c r="B51" s="1500" t="s">
        <v>1270</v>
      </c>
      <c r="C51" s="1500"/>
      <c r="D51" s="1500"/>
      <c r="E51" s="753"/>
      <c r="F51" s="753"/>
      <c r="G51" s="754"/>
      <c r="H51" s="755"/>
      <c r="J51" s="1564" t="s">
        <v>1224</v>
      </c>
      <c r="K51" s="1564"/>
      <c r="L51" s="1564"/>
      <c r="M51" s="1564"/>
      <c r="N51" s="1564"/>
      <c r="O51" s="156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01"/>
      <c r="K63" s="1501"/>
      <c r="L63" s="1501"/>
      <c r="M63" s="1501"/>
      <c r="N63" s="1501"/>
      <c r="O63" s="1501"/>
    </row>
    <row r="64" spans="2:15" ht="15.75" x14ac:dyDescent="0.25">
      <c r="B64" s="267"/>
      <c r="C64" s="267"/>
      <c r="D64" s="267"/>
      <c r="E64" s="268"/>
      <c r="F64" s="268"/>
      <c r="G64" s="269"/>
      <c r="H64" s="1429"/>
      <c r="I64" s="1429"/>
      <c r="J64" s="1429"/>
      <c r="K64" s="1429"/>
      <c r="L64" s="142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74" t="s">
        <v>0</v>
      </c>
      <c r="B6" s="1574"/>
      <c r="C6" s="1574"/>
      <c r="D6" s="1574"/>
      <c r="E6" s="1574"/>
      <c r="F6" s="1574"/>
      <c r="G6" s="1574"/>
      <c r="H6" s="1574"/>
      <c r="I6" s="1574"/>
      <c r="J6" s="1574"/>
      <c r="K6" s="1574"/>
      <c r="L6" s="1574"/>
    </row>
    <row r="7" spans="1:12" x14ac:dyDescent="0.25">
      <c r="A7" s="1574" t="s">
        <v>1</v>
      </c>
      <c r="B7" s="1574"/>
      <c r="C7" s="1574"/>
      <c r="D7" s="1574"/>
      <c r="E7" s="1574"/>
      <c r="F7" s="1574"/>
      <c r="G7" s="1574"/>
      <c r="H7" s="1574"/>
      <c r="I7" s="1574"/>
      <c r="J7" s="1574"/>
      <c r="K7" s="1574"/>
      <c r="L7" s="1574"/>
    </row>
    <row r="8" spans="1:12" x14ac:dyDescent="0.25">
      <c r="A8" s="1574" t="s">
        <v>3</v>
      </c>
      <c r="B8" s="1574"/>
      <c r="C8" s="1574"/>
      <c r="D8" s="1574"/>
      <c r="E8" s="1574"/>
      <c r="F8" s="1574"/>
      <c r="G8" s="1574"/>
      <c r="H8" s="1574"/>
      <c r="I8" s="1574"/>
      <c r="J8" s="1574"/>
      <c r="K8" s="1574"/>
      <c r="L8" s="1574"/>
    </row>
    <row r="9" spans="1:12" x14ac:dyDescent="0.25">
      <c r="A9" s="1574" t="s">
        <v>1430</v>
      </c>
      <c r="B9" s="1574"/>
      <c r="C9" s="1574"/>
      <c r="D9" s="1574"/>
      <c r="E9" s="1574"/>
      <c r="F9" s="1574"/>
      <c r="G9" s="1574"/>
      <c r="H9" s="1574"/>
      <c r="I9" s="1574"/>
      <c r="J9" s="1574"/>
      <c r="K9" s="1574"/>
      <c r="L9" s="1574"/>
    </row>
    <row r="10" spans="1:12" x14ac:dyDescent="0.25">
      <c r="A10" s="1565" t="s">
        <v>886</v>
      </c>
      <c r="B10" s="1565"/>
      <c r="C10" s="1565"/>
      <c r="D10" s="1565"/>
      <c r="E10" s="1565"/>
      <c r="F10" s="1565"/>
      <c r="G10" s="1565"/>
      <c r="H10" s="1565"/>
      <c r="I10" s="1565"/>
      <c r="J10" s="1565"/>
      <c r="K10" s="1565"/>
      <c r="L10" s="156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88" t="s">
        <v>7</v>
      </c>
      <c r="B12" s="1588" t="s">
        <v>802</v>
      </c>
      <c r="C12" s="1589" t="s">
        <v>9</v>
      </c>
      <c r="D12" s="1046" t="s">
        <v>12</v>
      </c>
      <c r="E12" s="1591" t="s">
        <v>13</v>
      </c>
      <c r="F12" s="1590" t="s">
        <v>14</v>
      </c>
      <c r="G12" s="1590" t="s">
        <v>15</v>
      </c>
      <c r="H12" s="1590" t="s">
        <v>16</v>
      </c>
      <c r="I12" s="1590" t="s">
        <v>17</v>
      </c>
      <c r="J12" s="1590" t="s">
        <v>18</v>
      </c>
      <c r="K12" s="1590" t="s">
        <v>19</v>
      </c>
      <c r="L12" s="1590" t="s">
        <v>20</v>
      </c>
    </row>
    <row r="13" spans="1:12" ht="16.5" customHeight="1" x14ac:dyDescent="0.25">
      <c r="A13" s="1588"/>
      <c r="B13" s="1588"/>
      <c r="C13" s="1589"/>
      <c r="D13" s="1046" t="s">
        <v>21</v>
      </c>
      <c r="E13" s="1591"/>
      <c r="F13" s="1590"/>
      <c r="G13" s="1590"/>
      <c r="H13" s="1590"/>
      <c r="I13" s="1590"/>
      <c r="J13" s="1590"/>
      <c r="K13" s="1590"/>
      <c r="L13" s="159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570" t="s">
        <v>1372</v>
      </c>
      <c r="G69" s="1570"/>
      <c r="H69" s="1570"/>
      <c r="I69" s="1570"/>
      <c r="J69" s="1570"/>
      <c r="K69" s="1570"/>
    </row>
    <row r="70" spans="1:11" x14ac:dyDescent="0.25">
      <c r="A70" s="1083" t="s">
        <v>1238</v>
      </c>
      <c r="B70" s="1083"/>
      <c r="C70" s="921"/>
      <c r="D70" s="915"/>
      <c r="E70" s="915"/>
      <c r="F70" s="1568" t="s">
        <v>1222</v>
      </c>
      <c r="G70" s="1568"/>
      <c r="H70" s="1568"/>
      <c r="I70" s="1568"/>
      <c r="J70" s="1568"/>
      <c r="K70" s="1568"/>
    </row>
    <row r="71" spans="1:11" x14ac:dyDescent="0.25">
      <c r="A71" s="916" t="s">
        <v>1239</v>
      </c>
      <c r="B71" s="916"/>
      <c r="C71" s="915"/>
      <c r="D71" s="915"/>
      <c r="E71" s="923"/>
      <c r="F71" s="1567" t="s">
        <v>1224</v>
      </c>
      <c r="G71" s="1567"/>
      <c r="H71" s="1567"/>
      <c r="I71" s="1567"/>
      <c r="J71" s="1567"/>
      <c r="K71" s="1567"/>
    </row>
    <row r="81" spans="4:12" x14ac:dyDescent="0.25">
      <c r="D81" s="924"/>
      <c r="E81" s="923"/>
      <c r="F81" s="915"/>
      <c r="G81" s="1572"/>
      <c r="H81" s="1572"/>
      <c r="I81" s="1572"/>
      <c r="J81" s="1572"/>
      <c r="K81" s="1572"/>
      <c r="L81" s="1572"/>
    </row>
    <row r="82" spans="4:12" x14ac:dyDescent="0.25">
      <c r="D82" s="925"/>
      <c r="E82" s="1565"/>
      <c r="F82" s="1565"/>
      <c r="G82" s="1565"/>
      <c r="H82" s="1565"/>
      <c r="I82" s="1565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1431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554" t="s">
        <v>1255</v>
      </c>
      <c r="H34" s="1554"/>
      <c r="I34" s="1554"/>
      <c r="J34" s="1554"/>
      <c r="K34" s="1554"/>
      <c r="L34" s="1554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499" t="s">
        <v>852</v>
      </c>
      <c r="H35" s="1499"/>
      <c r="I35" s="1499"/>
      <c r="J35" s="1499"/>
      <c r="K35" s="1499"/>
      <c r="L35" s="1499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00" t="s">
        <v>1257</v>
      </c>
      <c r="H36" s="1500"/>
      <c r="I36" s="1500"/>
      <c r="J36" s="1500"/>
      <c r="K36" s="1500"/>
      <c r="L36" s="1500"/>
      <c r="M36" s="537"/>
    </row>
    <row r="37" spans="2:13" x14ac:dyDescent="0.25">
      <c r="B37" s="546"/>
      <c r="C37" s="546"/>
      <c r="D37" s="547"/>
      <c r="E37" s="541"/>
      <c r="F37" s="540"/>
      <c r="G37" s="537"/>
      <c r="H37" s="1501"/>
      <c r="I37" s="1501"/>
      <c r="J37" s="1501"/>
      <c r="K37" s="1501"/>
      <c r="L37" s="1501"/>
      <c r="M37" s="1501"/>
    </row>
    <row r="38" spans="2:13" ht="15.75" x14ac:dyDescent="0.25">
      <c r="B38" s="267"/>
      <c r="C38" s="267"/>
      <c r="D38" s="268"/>
      <c r="E38" s="269"/>
      <c r="F38" s="1429"/>
      <c r="G38" s="1429"/>
      <c r="H38" s="1429"/>
      <c r="I38" s="1429"/>
      <c r="J38" s="1429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1432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54" t="s">
        <v>1255</v>
      </c>
      <c r="H31" s="1554"/>
      <c r="I31" s="1554"/>
      <c r="J31" s="1554"/>
      <c r="K31" s="1554"/>
      <c r="L31" s="155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499" t="s">
        <v>852</v>
      </c>
      <c r="H32" s="1499"/>
      <c r="I32" s="1499"/>
      <c r="J32" s="1499"/>
      <c r="K32" s="1499"/>
      <c r="L32" s="149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00" t="s">
        <v>1257</v>
      </c>
      <c r="H33" s="1500"/>
      <c r="I33" s="1500"/>
      <c r="J33" s="1500"/>
      <c r="K33" s="1500"/>
      <c r="L33" s="1500"/>
      <c r="M33" s="537"/>
    </row>
    <row r="34" spans="2:13" x14ac:dyDescent="0.25">
      <c r="B34" s="546"/>
      <c r="C34" s="546"/>
      <c r="D34" s="547"/>
      <c r="E34" s="541"/>
      <c r="F34" s="540"/>
      <c r="G34" s="537"/>
      <c r="H34" s="1501"/>
      <c r="I34" s="1501"/>
      <c r="J34" s="1501"/>
      <c r="K34" s="1501"/>
      <c r="L34" s="1501"/>
      <c r="M34" s="1501"/>
    </row>
    <row r="35" spans="2:13" ht="15.75" x14ac:dyDescent="0.25">
      <c r="B35" s="267"/>
      <c r="C35" s="267"/>
      <c r="D35" s="268"/>
      <c r="E35" s="269"/>
      <c r="F35" s="1429"/>
      <c r="G35" s="1429"/>
      <c r="H35" s="1429"/>
      <c r="I35" s="1429"/>
      <c r="J35" s="142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559" t="s">
        <v>0</v>
      </c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  <c r="N6" s="1559"/>
    </row>
    <row r="7" spans="1:15" ht="15.75" x14ac:dyDescent="0.25">
      <c r="A7" s="1559" t="s">
        <v>1450</v>
      </c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  <c r="O7" s="1559"/>
    </row>
    <row r="8" spans="1:15" ht="15.75" x14ac:dyDescent="0.25">
      <c r="B8" s="1559" t="s">
        <v>3</v>
      </c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  <c r="N8" s="1559"/>
    </row>
    <row r="9" spans="1:15" ht="15.75" x14ac:dyDescent="0.25">
      <c r="B9" s="1559" t="s">
        <v>1451</v>
      </c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  <c r="N9" s="1559"/>
    </row>
    <row r="10" spans="1:15" ht="15.75" x14ac:dyDescent="0.25">
      <c r="B10" s="1575" t="s">
        <v>404</v>
      </c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  <c r="N10" s="1575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576" t="s">
        <v>7</v>
      </c>
      <c r="C12" s="1576" t="s">
        <v>802</v>
      </c>
      <c r="D12" s="1576" t="s">
        <v>9</v>
      </c>
      <c r="E12" s="1576" t="s">
        <v>11</v>
      </c>
      <c r="F12" s="1057" t="s">
        <v>12</v>
      </c>
      <c r="G12" s="1578" t="s">
        <v>13</v>
      </c>
      <c r="H12" s="1579" t="s">
        <v>14</v>
      </c>
      <c r="I12" s="1579" t="s">
        <v>15</v>
      </c>
      <c r="J12" s="1579" t="s">
        <v>16</v>
      </c>
      <c r="K12" s="1579" t="s">
        <v>17</v>
      </c>
      <c r="L12" s="1579" t="s">
        <v>18</v>
      </c>
      <c r="M12" s="1579" t="s">
        <v>19</v>
      </c>
      <c r="N12" s="1579" t="s">
        <v>20</v>
      </c>
    </row>
    <row r="13" spans="1:15" ht="15.75" x14ac:dyDescent="0.25">
      <c r="B13" s="1576"/>
      <c r="C13" s="1576"/>
      <c r="D13" s="1576"/>
      <c r="E13" s="1576"/>
      <c r="F13" s="1057" t="s">
        <v>21</v>
      </c>
      <c r="G13" s="1578"/>
      <c r="H13" s="1579"/>
      <c r="I13" s="1579"/>
      <c r="J13" s="1579"/>
      <c r="K13" s="1579"/>
      <c r="L13" s="1579"/>
      <c r="M13" s="1579"/>
      <c r="N13" s="1579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577" t="s">
        <v>1271</v>
      </c>
      <c r="C250" s="1577"/>
      <c r="D250" s="874"/>
      <c r="E250" s="874"/>
      <c r="F250" s="875"/>
      <c r="G250" s="873"/>
      <c r="H250" s="873"/>
      <c r="I250" s="1557" t="s">
        <v>852</v>
      </c>
      <c r="J250" s="1557"/>
      <c r="K250" s="1557"/>
      <c r="L250" s="1557"/>
      <c r="M250" s="1557"/>
      <c r="N250" s="1557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558" t="s">
        <v>1370</v>
      </c>
      <c r="K251" s="1558"/>
      <c r="L251" s="1558"/>
      <c r="M251" s="1558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1452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94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94"/>
      <c r="M12" s="1581"/>
      <c r="N12" s="1581"/>
      <c r="O12" s="158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583" t="s">
        <v>1375</v>
      </c>
      <c r="J152" s="1583"/>
      <c r="K152" s="1583"/>
      <c r="L152" s="1583"/>
      <c r="M152" s="1583"/>
      <c r="N152" s="1583"/>
      <c r="O152" s="1583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564" t="s">
        <v>1224</v>
      </c>
      <c r="J153" s="1564"/>
      <c r="K153" s="1564"/>
      <c r="L153" s="1564"/>
      <c r="M153" s="1564"/>
      <c r="N153" s="1564"/>
      <c r="O153" s="1564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3" t="s">
        <v>1453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1423"/>
    </row>
    <row r="11" spans="2:15" x14ac:dyDescent="0.25">
      <c r="B11" s="1425" t="s">
        <v>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  <c r="O11" s="14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86" t="s">
        <v>7</v>
      </c>
      <c r="C13" s="1585" t="s">
        <v>937</v>
      </c>
      <c r="D13" s="1585" t="s">
        <v>8</v>
      </c>
      <c r="E13" s="1585" t="s">
        <v>10</v>
      </c>
      <c r="F13" s="1585" t="s">
        <v>11</v>
      </c>
      <c r="G13" s="1047" t="s">
        <v>12</v>
      </c>
      <c r="H13" s="1585" t="s">
        <v>13</v>
      </c>
      <c r="I13" s="1585" t="s">
        <v>14</v>
      </c>
      <c r="J13" s="1585" t="s">
        <v>15</v>
      </c>
      <c r="K13" s="1585" t="s">
        <v>16</v>
      </c>
      <c r="L13" s="1585" t="s">
        <v>17</v>
      </c>
      <c r="M13" s="1585" t="s">
        <v>18</v>
      </c>
      <c r="N13" s="1585" t="s">
        <v>19</v>
      </c>
      <c r="O13" s="1585" t="s">
        <v>20</v>
      </c>
    </row>
    <row r="14" spans="2:15" x14ac:dyDescent="0.25">
      <c r="B14" s="1587"/>
      <c r="C14" s="1585"/>
      <c r="D14" s="1585"/>
      <c r="E14" s="1585"/>
      <c r="F14" s="1585"/>
      <c r="G14" s="1047" t="s">
        <v>21</v>
      </c>
      <c r="H14" s="1585"/>
      <c r="I14" s="1585"/>
      <c r="J14" s="1585"/>
      <c r="K14" s="1585"/>
      <c r="L14" s="1585"/>
      <c r="M14" s="1585"/>
      <c r="N14" s="1585"/>
      <c r="O14" s="158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62" t="s">
        <v>1269</v>
      </c>
      <c r="C50" s="1562"/>
      <c r="D50" s="1562"/>
      <c r="E50" s="753"/>
      <c r="F50" s="753"/>
      <c r="G50" s="754"/>
      <c r="H50" s="755"/>
      <c r="J50" s="1563" t="s">
        <v>852</v>
      </c>
      <c r="K50" s="1563"/>
      <c r="L50" s="1563"/>
      <c r="M50" s="1563"/>
      <c r="N50" s="1563"/>
      <c r="O50" s="1563"/>
    </row>
    <row r="51" spans="2:15" s="259" customFormat="1" ht="19.5" customHeight="1" x14ac:dyDescent="0.25">
      <c r="B51" s="1500" t="s">
        <v>1270</v>
      </c>
      <c r="C51" s="1500"/>
      <c r="D51" s="1500"/>
      <c r="E51" s="753"/>
      <c r="F51" s="753"/>
      <c r="G51" s="754"/>
      <c r="H51" s="755"/>
      <c r="J51" s="1564" t="s">
        <v>1224</v>
      </c>
      <c r="K51" s="1564"/>
      <c r="L51" s="1564"/>
      <c r="M51" s="1564"/>
      <c r="N51" s="1564"/>
      <c r="O51" s="156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01"/>
      <c r="K63" s="1501"/>
      <c r="L63" s="1501"/>
      <c r="M63" s="1501"/>
      <c r="N63" s="1501"/>
      <c r="O63" s="1501"/>
    </row>
    <row r="64" spans="2:15" ht="15.75" x14ac:dyDescent="0.25">
      <c r="B64" s="267"/>
      <c r="C64" s="267"/>
      <c r="D64" s="267"/>
      <c r="E64" s="268"/>
      <c r="F64" s="268"/>
      <c r="G64" s="269"/>
      <c r="H64" s="1429"/>
      <c r="I64" s="1429"/>
      <c r="J64" s="1429"/>
      <c r="K64" s="1429"/>
      <c r="L64" s="142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3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3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3" x14ac:dyDescent="0.25">
      <c r="B8" s="1574" t="s">
        <v>1454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3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588" t="s">
        <v>7</v>
      </c>
      <c r="C11" s="1588" t="s">
        <v>802</v>
      </c>
      <c r="D11" s="1589" t="s">
        <v>9</v>
      </c>
      <c r="E11" s="1046" t="s">
        <v>12</v>
      </c>
      <c r="F11" s="1591" t="s">
        <v>13</v>
      </c>
      <c r="G11" s="1590" t="s">
        <v>14</v>
      </c>
      <c r="H11" s="1590" t="s">
        <v>15</v>
      </c>
      <c r="I11" s="1590" t="s">
        <v>16</v>
      </c>
      <c r="J11" s="1590" t="s">
        <v>17</v>
      </c>
      <c r="K11" s="1590" t="s">
        <v>18</v>
      </c>
      <c r="L11" s="1590" t="s">
        <v>19</v>
      </c>
      <c r="M11" s="1590" t="s">
        <v>20</v>
      </c>
    </row>
    <row r="12" spans="2:13" ht="16.5" customHeight="1" x14ac:dyDescent="0.25">
      <c r="B12" s="1588"/>
      <c r="C12" s="1588"/>
      <c r="D12" s="1589"/>
      <c r="E12" s="1046" t="s">
        <v>21</v>
      </c>
      <c r="F12" s="1591"/>
      <c r="G12" s="1590"/>
      <c r="H12" s="1590"/>
      <c r="I12" s="1590"/>
      <c r="J12" s="1590"/>
      <c r="K12" s="1590"/>
      <c r="L12" s="1590"/>
      <c r="M12" s="1590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570" t="s">
        <v>1372</v>
      </c>
      <c r="H68" s="1570"/>
      <c r="I68" s="1570"/>
      <c r="J68" s="1570"/>
      <c r="K68" s="1570"/>
      <c r="L68" s="1570"/>
    </row>
    <row r="69" spans="2:13" x14ac:dyDescent="0.25">
      <c r="B69" s="1083" t="s">
        <v>1238</v>
      </c>
      <c r="C69" s="1083"/>
      <c r="D69" s="921"/>
      <c r="E69" s="915"/>
      <c r="F69" s="915"/>
      <c r="G69" s="1568" t="s">
        <v>1222</v>
      </c>
      <c r="H69" s="1568"/>
      <c r="I69" s="1568"/>
      <c r="J69" s="1568"/>
      <c r="K69" s="1568"/>
      <c r="L69" s="1568"/>
    </row>
    <row r="70" spans="2:13" x14ac:dyDescent="0.25">
      <c r="B70" s="916" t="s">
        <v>1239</v>
      </c>
      <c r="C70" s="916"/>
      <c r="D70" s="915"/>
      <c r="E70" s="915"/>
      <c r="F70" s="923"/>
      <c r="G70" s="1567" t="s">
        <v>1224</v>
      </c>
      <c r="H70" s="1567"/>
      <c r="I70" s="1567"/>
      <c r="J70" s="1567"/>
      <c r="K70" s="1567"/>
      <c r="L70" s="1567"/>
    </row>
    <row r="80" spans="2:13" x14ac:dyDescent="0.25">
      <c r="E80" s="924"/>
      <c r="F80" s="923"/>
      <c r="G80" s="915"/>
      <c r="H80" s="1572"/>
      <c r="I80" s="1572"/>
      <c r="J80" s="1572"/>
      <c r="K80" s="1572"/>
      <c r="L80" s="1572"/>
      <c r="M80" s="1572"/>
    </row>
    <row r="81" spans="5:13" x14ac:dyDescent="0.25">
      <c r="E81" s="925"/>
      <c r="F81" s="1565"/>
      <c r="G81" s="1565"/>
      <c r="H81" s="1565"/>
      <c r="I81" s="1565"/>
      <c r="J81" s="1565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21" t="s">
        <v>0</v>
      </c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</row>
    <row r="6" spans="2:13" x14ac:dyDescent="0.25">
      <c r="B6" s="1421" t="s">
        <v>1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3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1455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2" t="s">
        <v>1197</v>
      </c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82" t="s">
        <v>7</v>
      </c>
      <c r="C11" s="1580" t="s">
        <v>802</v>
      </c>
      <c r="D11" s="1580" t="s">
        <v>9</v>
      </c>
      <c r="E11" s="1067" t="s">
        <v>12</v>
      </c>
      <c r="F11" s="1593" t="s">
        <v>13</v>
      </c>
      <c r="G11" s="1592" t="s">
        <v>14</v>
      </c>
      <c r="H11" s="1592" t="s">
        <v>15</v>
      </c>
      <c r="I11" s="1592" t="s">
        <v>16</v>
      </c>
      <c r="J11" s="1592" t="s">
        <v>17</v>
      </c>
      <c r="K11" s="1592" t="s">
        <v>18</v>
      </c>
      <c r="L11" s="1592" t="s">
        <v>19</v>
      </c>
      <c r="M11" s="1592" t="s">
        <v>20</v>
      </c>
    </row>
    <row r="12" spans="2:13" ht="15" customHeight="1" x14ac:dyDescent="0.25">
      <c r="B12" s="1582"/>
      <c r="C12" s="1580"/>
      <c r="D12" s="1580"/>
      <c r="E12" s="1067" t="s">
        <v>21</v>
      </c>
      <c r="F12" s="1593"/>
      <c r="G12" s="1592"/>
      <c r="H12" s="1592"/>
      <c r="I12" s="1592"/>
      <c r="J12" s="1592"/>
      <c r="K12" s="1592"/>
      <c r="L12" s="1592"/>
      <c r="M12" s="1592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554" t="s">
        <v>1250</v>
      </c>
      <c r="H38" s="1554"/>
      <c r="I38" s="1554"/>
      <c r="J38" s="1554"/>
      <c r="K38" s="1554"/>
      <c r="L38" s="1554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499" t="s">
        <v>852</v>
      </c>
      <c r="H39" s="1499"/>
      <c r="I39" s="1499"/>
      <c r="J39" s="1499"/>
      <c r="K39" s="1499"/>
      <c r="L39" s="1499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00" t="s">
        <v>1257</v>
      </c>
      <c r="H40" s="1500"/>
      <c r="I40" s="1500"/>
      <c r="J40" s="1500"/>
      <c r="K40" s="1500"/>
      <c r="L40" s="1500"/>
      <c r="M40" s="537"/>
    </row>
    <row r="41" spans="2:13" x14ac:dyDescent="0.25">
      <c r="B41" s="546"/>
      <c r="C41" s="546"/>
      <c r="D41" s="547"/>
      <c r="E41" s="541"/>
      <c r="F41" s="540"/>
      <c r="G41" s="537"/>
      <c r="H41" s="1501"/>
      <c r="I41" s="1501"/>
      <c r="J41" s="1501"/>
      <c r="K41" s="1501"/>
      <c r="L41" s="1501"/>
      <c r="M41" s="1501"/>
    </row>
    <row r="42" spans="2:13" ht="15.75" x14ac:dyDescent="0.25">
      <c r="B42" s="267"/>
      <c r="C42" s="267"/>
      <c r="D42" s="268"/>
      <c r="E42" s="269"/>
      <c r="F42" s="1429"/>
      <c r="G42" s="1429"/>
      <c r="H42" s="1429"/>
      <c r="I42" s="1429"/>
      <c r="J42" s="1429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1456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54" t="s">
        <v>1255</v>
      </c>
      <c r="H31" s="1554"/>
      <c r="I31" s="1554"/>
      <c r="J31" s="1554"/>
      <c r="K31" s="1554"/>
      <c r="L31" s="155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499" t="s">
        <v>852</v>
      </c>
      <c r="H32" s="1499"/>
      <c r="I32" s="1499"/>
      <c r="J32" s="1499"/>
      <c r="K32" s="1499"/>
      <c r="L32" s="149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00" t="s">
        <v>1257</v>
      </c>
      <c r="H33" s="1500"/>
      <c r="I33" s="1500"/>
      <c r="J33" s="1500"/>
      <c r="K33" s="1500"/>
      <c r="L33" s="1500"/>
      <c r="M33" s="537"/>
    </row>
    <row r="34" spans="2:13" x14ac:dyDescent="0.25">
      <c r="B34" s="546"/>
      <c r="C34" s="546"/>
      <c r="D34" s="547"/>
      <c r="E34" s="541"/>
      <c r="F34" s="540"/>
      <c r="G34" s="537"/>
      <c r="H34" s="1501"/>
      <c r="I34" s="1501"/>
      <c r="J34" s="1501"/>
      <c r="K34" s="1501"/>
      <c r="L34" s="1501"/>
      <c r="M34" s="1501"/>
    </row>
    <row r="35" spans="2:13" ht="15.75" x14ac:dyDescent="0.25">
      <c r="B35" s="267"/>
      <c r="C35" s="267"/>
      <c r="D35" s="268"/>
      <c r="E35" s="269"/>
      <c r="F35" s="1429"/>
      <c r="G35" s="1429"/>
      <c r="H35" s="1429"/>
      <c r="I35" s="1429"/>
      <c r="J35" s="142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259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259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259"/>
    </row>
    <row r="10" spans="2:15" x14ac:dyDescent="0.25">
      <c r="B10" s="1423" t="s">
        <v>1457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259"/>
    </row>
    <row r="11" spans="2:15" x14ac:dyDescent="0.25">
      <c r="B11" s="1511" t="s">
        <v>412</v>
      </c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  <c r="N11" s="1511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582" t="s">
        <v>7</v>
      </c>
      <c r="C13" s="1580" t="s">
        <v>937</v>
      </c>
      <c r="D13" s="1580" t="s">
        <v>9</v>
      </c>
      <c r="E13" s="1067" t="s">
        <v>832</v>
      </c>
      <c r="F13" s="1593" t="s">
        <v>12</v>
      </c>
      <c r="G13" s="1592" t="s">
        <v>13</v>
      </c>
      <c r="H13" s="1592" t="s">
        <v>14</v>
      </c>
      <c r="I13" s="1592" t="s">
        <v>15</v>
      </c>
      <c r="J13" s="1592" t="s">
        <v>16</v>
      </c>
      <c r="K13" s="1592" t="s">
        <v>17</v>
      </c>
      <c r="L13" s="1592" t="s">
        <v>18</v>
      </c>
      <c r="M13" s="1592" t="s">
        <v>19</v>
      </c>
      <c r="N13" s="1582" t="s">
        <v>20</v>
      </c>
    </row>
    <row r="14" spans="2:15" x14ac:dyDescent="0.25">
      <c r="B14" s="1582"/>
      <c r="C14" s="1580"/>
      <c r="D14" s="1580"/>
      <c r="E14" s="1067" t="s">
        <v>21</v>
      </c>
      <c r="F14" s="1593" t="s">
        <v>21</v>
      </c>
      <c r="G14" s="1592"/>
      <c r="H14" s="1592"/>
      <c r="I14" s="1592"/>
      <c r="J14" s="1592"/>
      <c r="K14" s="1592"/>
      <c r="L14" s="1592"/>
      <c r="M14" s="1592"/>
      <c r="N14" s="1582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498" t="s">
        <v>1225</v>
      </c>
      <c r="J34" s="1498"/>
      <c r="K34" s="1498"/>
      <c r="L34" s="1498"/>
      <c r="M34" s="1498"/>
      <c r="N34" s="1498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499" t="s">
        <v>852</v>
      </c>
      <c r="J35" s="1499"/>
      <c r="K35" s="1499"/>
      <c r="L35" s="1499"/>
      <c r="M35" s="1499"/>
      <c r="N35" s="1499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500" t="s">
        <v>1445</v>
      </c>
      <c r="J36" s="1500"/>
      <c r="K36" s="1500"/>
      <c r="L36" s="1500"/>
      <c r="M36" s="1500"/>
      <c r="N36" s="1500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501"/>
      <c r="K37" s="1501"/>
      <c r="L37" s="1501"/>
      <c r="M37" s="1501"/>
      <c r="N37" s="1501"/>
      <c r="O37" s="1501"/>
    </row>
    <row r="38" spans="2:15" ht="15.75" x14ac:dyDescent="0.25">
      <c r="B38" s="267"/>
      <c r="C38" s="267"/>
      <c r="D38" s="267"/>
      <c r="E38" s="268"/>
      <c r="F38" s="268"/>
      <c r="G38" s="269"/>
      <c r="H38" s="1429"/>
      <c r="I38" s="1429"/>
      <c r="J38" s="1429"/>
      <c r="K38" s="1429"/>
      <c r="L38" s="1429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559" t="s">
        <v>0</v>
      </c>
      <c r="B6" s="1559"/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</row>
    <row r="7" spans="1:14" ht="15.75" x14ac:dyDescent="0.25">
      <c r="A7" s="1559"/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1:14" ht="15.75" x14ac:dyDescent="0.25">
      <c r="A8" s="1559" t="s">
        <v>1460</v>
      </c>
      <c r="B8" s="1559"/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</row>
    <row r="9" spans="1:14" ht="15.75" x14ac:dyDescent="0.25">
      <c r="A9" s="1559" t="s">
        <v>1451</v>
      </c>
      <c r="B9" s="1559"/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</row>
    <row r="10" spans="1:14" ht="15.75" x14ac:dyDescent="0.25">
      <c r="A10" s="1575" t="s">
        <v>404</v>
      </c>
      <c r="B10" s="1575"/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576" t="s">
        <v>7</v>
      </c>
      <c r="B12" s="1576" t="s">
        <v>802</v>
      </c>
      <c r="C12" s="1576" t="s">
        <v>9</v>
      </c>
      <c r="D12" s="1576" t="s">
        <v>11</v>
      </c>
      <c r="E12" s="1057" t="s">
        <v>12</v>
      </c>
      <c r="F12" s="1578" t="s">
        <v>13</v>
      </c>
      <c r="G12" s="1579" t="s">
        <v>14</v>
      </c>
      <c r="H12" s="1579" t="s">
        <v>15</v>
      </c>
      <c r="I12" s="1579" t="s">
        <v>16</v>
      </c>
      <c r="J12" s="1579" t="s">
        <v>17</v>
      </c>
      <c r="K12" s="1579" t="s">
        <v>18</v>
      </c>
      <c r="L12" s="1579" t="s">
        <v>19</v>
      </c>
      <c r="M12" s="1579" t="s">
        <v>20</v>
      </c>
    </row>
    <row r="13" spans="1:14" ht="15.75" x14ac:dyDescent="0.25">
      <c r="A13" s="1576"/>
      <c r="B13" s="1576"/>
      <c r="C13" s="1576"/>
      <c r="D13" s="1576"/>
      <c r="E13" s="1057" t="s">
        <v>21</v>
      </c>
      <c r="F13" s="1578"/>
      <c r="G13" s="1579"/>
      <c r="H13" s="1579"/>
      <c r="I13" s="1579"/>
      <c r="J13" s="1579"/>
      <c r="K13" s="1579"/>
      <c r="L13" s="1579"/>
      <c r="M13" s="157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577" t="s">
        <v>1271</v>
      </c>
      <c r="B250" s="1577"/>
      <c r="C250" s="874"/>
      <c r="D250" s="874"/>
      <c r="E250" s="875"/>
      <c r="F250" s="873"/>
      <c r="G250" s="873"/>
      <c r="H250" s="1557" t="s">
        <v>852</v>
      </c>
      <c r="I250" s="1557"/>
      <c r="J250" s="1557"/>
      <c r="K250" s="1557"/>
      <c r="L250" s="1557"/>
      <c r="M250" s="1557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558" t="s">
        <v>1370</v>
      </c>
      <c r="J251" s="1558"/>
      <c r="K251" s="1558"/>
      <c r="L251" s="1558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1452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94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94"/>
      <c r="M12" s="1581"/>
      <c r="N12" s="1581"/>
      <c r="O12" s="158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583" t="s">
        <v>1375</v>
      </c>
      <c r="J149" s="1583"/>
      <c r="K149" s="1583"/>
      <c r="L149" s="1583"/>
      <c r="M149" s="1583"/>
      <c r="N149" s="1583"/>
      <c r="O149" s="158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564" t="s">
        <v>1224</v>
      </c>
      <c r="J150" s="1564"/>
      <c r="K150" s="1564"/>
      <c r="L150" s="1564"/>
      <c r="M150" s="1564"/>
      <c r="N150" s="1564"/>
      <c r="O150" s="1564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1423"/>
      <c r="O6" s="1423"/>
    </row>
    <row r="7" spans="2:15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1453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5" t="s">
        <v>5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586" t="s">
        <v>7</v>
      </c>
      <c r="C12" s="1585" t="s">
        <v>937</v>
      </c>
      <c r="D12" s="1585" t="s">
        <v>8</v>
      </c>
      <c r="E12" s="1585" t="s">
        <v>10</v>
      </c>
      <c r="F12" s="1585" t="s">
        <v>11</v>
      </c>
      <c r="G12" s="1047" t="s">
        <v>12</v>
      </c>
      <c r="H12" s="1585" t="s">
        <v>13</v>
      </c>
      <c r="I12" s="1585" t="s">
        <v>14</v>
      </c>
      <c r="J12" s="1585" t="s">
        <v>15</v>
      </c>
      <c r="K12" s="1585" t="s">
        <v>16</v>
      </c>
      <c r="L12" s="1585" t="s">
        <v>17</v>
      </c>
      <c r="M12" s="1585" t="s">
        <v>18</v>
      </c>
      <c r="N12" s="1585" t="s">
        <v>19</v>
      </c>
      <c r="O12" s="1585" t="s">
        <v>20</v>
      </c>
    </row>
    <row r="13" spans="2:15" x14ac:dyDescent="0.25">
      <c r="B13" s="1587"/>
      <c r="C13" s="1585"/>
      <c r="D13" s="1585"/>
      <c r="E13" s="1585"/>
      <c r="F13" s="1585"/>
      <c r="G13" s="1047" t="s">
        <v>21</v>
      </c>
      <c r="H13" s="1585"/>
      <c r="I13" s="1585"/>
      <c r="J13" s="1585"/>
      <c r="K13" s="1585"/>
      <c r="L13" s="1585"/>
      <c r="M13" s="1585"/>
      <c r="N13" s="1585"/>
      <c r="O13" s="1585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562" t="s">
        <v>1269</v>
      </c>
      <c r="C48" s="1562"/>
      <c r="D48" s="1562"/>
      <c r="E48" s="753"/>
      <c r="F48" s="753"/>
      <c r="G48" s="754"/>
      <c r="H48" s="755"/>
      <c r="J48" s="1563" t="s">
        <v>852</v>
      </c>
      <c r="K48" s="1563"/>
      <c r="L48" s="1563"/>
      <c r="M48" s="1563"/>
      <c r="N48" s="1563"/>
      <c r="O48" s="1563"/>
    </row>
    <row r="49" spans="2:15" s="259" customFormat="1" ht="19.5" customHeight="1" x14ac:dyDescent="0.25">
      <c r="B49" s="1500" t="s">
        <v>1270</v>
      </c>
      <c r="C49" s="1500"/>
      <c r="D49" s="1500"/>
      <c r="E49" s="753"/>
      <c r="F49" s="753"/>
      <c r="G49" s="754"/>
      <c r="H49" s="755"/>
      <c r="J49" s="1564" t="s">
        <v>1224</v>
      </c>
      <c r="K49" s="1564"/>
      <c r="L49" s="1564"/>
      <c r="M49" s="1564"/>
      <c r="N49" s="1564"/>
      <c r="O49" s="1564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01"/>
      <c r="K61" s="1501"/>
      <c r="L61" s="1501"/>
      <c r="M61" s="1501"/>
      <c r="N61" s="1501"/>
      <c r="O61" s="1501"/>
    </row>
    <row r="62" spans="2:15" ht="15.75" x14ac:dyDescent="0.25">
      <c r="B62" s="267"/>
      <c r="C62" s="267"/>
      <c r="D62" s="267"/>
      <c r="E62" s="268"/>
      <c r="F62" s="268"/>
      <c r="G62" s="269"/>
      <c r="H62" s="1429"/>
      <c r="I62" s="1429"/>
      <c r="J62" s="1429"/>
      <c r="K62" s="1429"/>
      <c r="L62" s="1429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3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3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3" x14ac:dyDescent="0.25">
      <c r="B8" s="1574" t="s">
        <v>1454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3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588" t="s">
        <v>7</v>
      </c>
      <c r="C11" s="1588" t="s">
        <v>802</v>
      </c>
      <c r="D11" s="1589" t="s">
        <v>9</v>
      </c>
      <c r="E11" s="1046" t="s">
        <v>12</v>
      </c>
      <c r="F11" s="1591" t="s">
        <v>13</v>
      </c>
      <c r="G11" s="1590" t="s">
        <v>14</v>
      </c>
      <c r="H11" s="1590" t="s">
        <v>15</v>
      </c>
      <c r="I11" s="1590" t="s">
        <v>16</v>
      </c>
      <c r="J11" s="1590" t="s">
        <v>17</v>
      </c>
      <c r="K11" s="1590" t="s">
        <v>18</v>
      </c>
      <c r="L11" s="1590" t="s">
        <v>19</v>
      </c>
      <c r="M11" s="1590" t="s">
        <v>20</v>
      </c>
    </row>
    <row r="12" spans="2:13" ht="16.5" customHeight="1" x14ac:dyDescent="0.25">
      <c r="B12" s="1588"/>
      <c r="C12" s="1588"/>
      <c r="D12" s="1589"/>
      <c r="E12" s="1046" t="s">
        <v>21</v>
      </c>
      <c r="F12" s="1591"/>
      <c r="G12" s="1590"/>
      <c r="H12" s="1590"/>
      <c r="I12" s="1590"/>
      <c r="J12" s="1590"/>
      <c r="K12" s="1590"/>
      <c r="L12" s="1590"/>
      <c r="M12" s="159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570" t="s">
        <v>1372</v>
      </c>
      <c r="H69" s="1570"/>
      <c r="I69" s="1570"/>
      <c r="J69" s="1570"/>
      <c r="K69" s="1570"/>
      <c r="L69" s="1570"/>
    </row>
    <row r="70" spans="2:12" x14ac:dyDescent="0.25">
      <c r="B70" s="1083" t="s">
        <v>1238</v>
      </c>
      <c r="C70" s="1083"/>
      <c r="D70" s="921"/>
      <c r="E70" s="915"/>
      <c r="F70" s="915"/>
      <c r="G70" s="1568" t="s">
        <v>1222</v>
      </c>
      <c r="H70" s="1568"/>
      <c r="I70" s="1568"/>
      <c r="J70" s="1568"/>
      <c r="K70" s="1568"/>
      <c r="L70" s="1568"/>
    </row>
    <row r="71" spans="2:12" x14ac:dyDescent="0.25">
      <c r="B71" s="916" t="s">
        <v>1239</v>
      </c>
      <c r="C71" s="916"/>
      <c r="D71" s="915"/>
      <c r="E71" s="915"/>
      <c r="F71" s="923"/>
      <c r="G71" s="1567" t="s">
        <v>1224</v>
      </c>
      <c r="H71" s="1567"/>
      <c r="I71" s="1567"/>
      <c r="J71" s="1567"/>
      <c r="K71" s="1567"/>
      <c r="L71" s="1567"/>
    </row>
    <row r="81" spans="5:13" x14ac:dyDescent="0.25">
      <c r="E81" s="924"/>
      <c r="F81" s="923"/>
      <c r="G81" s="915"/>
      <c r="H81" s="1572"/>
      <c r="I81" s="1572"/>
      <c r="J81" s="1572"/>
      <c r="K81" s="1572"/>
      <c r="L81" s="1572"/>
      <c r="M81" s="1572"/>
    </row>
    <row r="82" spans="5:13" x14ac:dyDescent="0.25">
      <c r="E82" s="925"/>
      <c r="F82" s="1565"/>
      <c r="G82" s="1565"/>
      <c r="H82" s="1565"/>
      <c r="I82" s="1565"/>
      <c r="J82" s="1565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21" t="s">
        <v>0</v>
      </c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</row>
    <row r="6" spans="2:13" x14ac:dyDescent="0.25">
      <c r="B6" s="1421" t="s">
        <v>1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3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1455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2" t="s">
        <v>1197</v>
      </c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82" t="s">
        <v>7</v>
      </c>
      <c r="C11" s="1580" t="s">
        <v>802</v>
      </c>
      <c r="D11" s="1580" t="s">
        <v>9</v>
      </c>
      <c r="E11" s="1067" t="s">
        <v>12</v>
      </c>
      <c r="F11" s="1593" t="s">
        <v>13</v>
      </c>
      <c r="G11" s="1592" t="s">
        <v>14</v>
      </c>
      <c r="H11" s="1592" t="s">
        <v>15</v>
      </c>
      <c r="I11" s="1592" t="s">
        <v>16</v>
      </c>
      <c r="J11" s="1592" t="s">
        <v>17</v>
      </c>
      <c r="K11" s="1592" t="s">
        <v>18</v>
      </c>
      <c r="L11" s="1592" t="s">
        <v>19</v>
      </c>
      <c r="M11" s="1592" t="s">
        <v>20</v>
      </c>
    </row>
    <row r="12" spans="2:13" ht="15" customHeight="1" x14ac:dyDescent="0.25">
      <c r="B12" s="1582"/>
      <c r="C12" s="1580"/>
      <c r="D12" s="1580"/>
      <c r="E12" s="1067" t="s">
        <v>21</v>
      </c>
      <c r="F12" s="1593"/>
      <c r="G12" s="1592"/>
      <c r="H12" s="1592"/>
      <c r="I12" s="1592"/>
      <c r="J12" s="1592"/>
      <c r="K12" s="1592"/>
      <c r="L12" s="1592"/>
      <c r="M12" s="1592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554" t="s">
        <v>1250</v>
      </c>
      <c r="H38" s="1554"/>
      <c r="I38" s="1554"/>
      <c r="J38" s="1554"/>
      <c r="K38" s="1554"/>
      <c r="L38" s="1554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499" t="s">
        <v>852</v>
      </c>
      <c r="H39" s="1499"/>
      <c r="I39" s="1499"/>
      <c r="J39" s="1499"/>
      <c r="K39" s="1499"/>
      <c r="L39" s="1499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00" t="s">
        <v>1257</v>
      </c>
      <c r="H40" s="1500"/>
      <c r="I40" s="1500"/>
      <c r="J40" s="1500"/>
      <c r="K40" s="1500"/>
      <c r="L40" s="1500"/>
      <c r="M40" s="537"/>
    </row>
    <row r="41" spans="2:13" x14ac:dyDescent="0.25">
      <c r="B41" s="546"/>
      <c r="C41" s="546"/>
      <c r="D41" s="547"/>
      <c r="E41" s="541"/>
      <c r="F41" s="540"/>
      <c r="G41" s="537"/>
      <c r="H41" s="1501"/>
      <c r="I41" s="1501"/>
      <c r="J41" s="1501"/>
      <c r="K41" s="1501"/>
      <c r="L41" s="1501"/>
      <c r="M41" s="1501"/>
    </row>
    <row r="42" spans="2:13" ht="15.75" x14ac:dyDescent="0.25">
      <c r="B42" s="267"/>
      <c r="C42" s="267"/>
      <c r="D42" s="268"/>
      <c r="E42" s="269"/>
      <c r="F42" s="1429"/>
      <c r="G42" s="1429"/>
      <c r="H42" s="1429"/>
      <c r="I42" s="1429"/>
      <c r="J42" s="1429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1423"/>
      <c r="O6" s="259"/>
    </row>
    <row r="7" spans="2:15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259"/>
    </row>
    <row r="8" spans="2:15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259"/>
    </row>
    <row r="9" spans="2:15" x14ac:dyDescent="0.25">
      <c r="B9" s="1423" t="s">
        <v>1457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259"/>
    </row>
    <row r="10" spans="2:15" x14ac:dyDescent="0.25">
      <c r="B10" s="1511" t="s">
        <v>412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  <c r="N10" s="151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582" t="s">
        <v>7</v>
      </c>
      <c r="C12" s="1580" t="s">
        <v>937</v>
      </c>
      <c r="D12" s="1580" t="s">
        <v>9</v>
      </c>
      <c r="E12" s="1067" t="s">
        <v>832</v>
      </c>
      <c r="F12" s="1593" t="s">
        <v>12</v>
      </c>
      <c r="G12" s="1592" t="s">
        <v>13</v>
      </c>
      <c r="H12" s="1592" t="s">
        <v>14</v>
      </c>
      <c r="I12" s="1592" t="s">
        <v>15</v>
      </c>
      <c r="J12" s="1592" t="s">
        <v>16</v>
      </c>
      <c r="K12" s="1592" t="s">
        <v>17</v>
      </c>
      <c r="L12" s="1592" t="s">
        <v>18</v>
      </c>
      <c r="M12" s="1592" t="s">
        <v>19</v>
      </c>
      <c r="N12" s="1582" t="s">
        <v>20</v>
      </c>
    </row>
    <row r="13" spans="2:15" x14ac:dyDescent="0.25">
      <c r="B13" s="1582"/>
      <c r="C13" s="1580"/>
      <c r="D13" s="1580"/>
      <c r="E13" s="1067" t="s">
        <v>21</v>
      </c>
      <c r="F13" s="1593" t="s">
        <v>21</v>
      </c>
      <c r="G13" s="1592"/>
      <c r="H13" s="1592"/>
      <c r="I13" s="1592"/>
      <c r="J13" s="1592"/>
      <c r="K13" s="1592"/>
      <c r="L13" s="1592"/>
      <c r="M13" s="1592"/>
      <c r="N13" s="158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498" t="s">
        <v>1225</v>
      </c>
      <c r="J36" s="1498"/>
      <c r="K36" s="1498"/>
      <c r="L36" s="1498"/>
      <c r="M36" s="1498"/>
      <c r="N36" s="1498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499" t="s">
        <v>852</v>
      </c>
      <c r="J37" s="1499"/>
      <c r="K37" s="1499"/>
      <c r="L37" s="1499"/>
      <c r="M37" s="1499"/>
      <c r="N37" s="1499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500" t="s">
        <v>1445</v>
      </c>
      <c r="J38" s="1500"/>
      <c r="K38" s="1500"/>
      <c r="L38" s="1500"/>
      <c r="M38" s="1500"/>
      <c r="N38" s="1500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501"/>
      <c r="K39" s="1501"/>
      <c r="L39" s="1501"/>
      <c r="M39" s="1501"/>
      <c r="N39" s="1501"/>
      <c r="O39" s="1501"/>
    </row>
    <row r="40" spans="2:15" ht="15.75" x14ac:dyDescent="0.25">
      <c r="B40" s="267"/>
      <c r="C40" s="267"/>
      <c r="D40" s="267"/>
      <c r="E40" s="268"/>
      <c r="F40" s="268"/>
      <c r="G40" s="269"/>
      <c r="H40" s="1429"/>
      <c r="I40" s="1429"/>
      <c r="J40" s="1429"/>
      <c r="K40" s="1429"/>
      <c r="L40" s="1429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1466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10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54" t="s">
        <v>1255</v>
      </c>
      <c r="H31" s="1554"/>
      <c r="I31" s="1554"/>
      <c r="J31" s="1554"/>
      <c r="K31" s="1554"/>
      <c r="L31" s="155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499" t="s">
        <v>852</v>
      </c>
      <c r="H32" s="1499"/>
      <c r="I32" s="1499"/>
      <c r="J32" s="1499"/>
      <c r="K32" s="1499"/>
      <c r="L32" s="149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00" t="s">
        <v>1257</v>
      </c>
      <c r="H33" s="1500"/>
      <c r="I33" s="1500"/>
      <c r="J33" s="1500"/>
      <c r="K33" s="1500"/>
      <c r="L33" s="1500"/>
      <c r="M33" s="537"/>
    </row>
    <row r="34" spans="2:13" x14ac:dyDescent="0.25">
      <c r="B34" s="546"/>
      <c r="C34" s="546"/>
      <c r="D34" s="547"/>
      <c r="E34" s="541"/>
      <c r="F34" s="540"/>
      <c r="G34" s="537"/>
      <c r="H34" s="1501"/>
      <c r="I34" s="1501"/>
      <c r="J34" s="1501"/>
      <c r="K34" s="1501"/>
      <c r="L34" s="1501"/>
      <c r="M34" s="1501"/>
    </row>
    <row r="35" spans="2:13" ht="15.75" x14ac:dyDescent="0.25">
      <c r="B35" s="267"/>
      <c r="C35" s="267"/>
      <c r="D35" s="268"/>
      <c r="E35" s="269"/>
      <c r="F35" s="1429"/>
      <c r="G35" s="1429"/>
      <c r="H35" s="1429"/>
      <c r="I35" s="1429"/>
      <c r="J35" s="142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559" t="s">
        <v>0</v>
      </c>
      <c r="B6" s="1559"/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</row>
    <row r="7" spans="1:14" ht="0.75" customHeight="1" x14ac:dyDescent="0.25">
      <c r="A7" s="1559"/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1:14" ht="15.75" x14ac:dyDescent="0.25">
      <c r="A8" s="1559" t="s">
        <v>1460</v>
      </c>
      <c r="B8" s="1559"/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</row>
    <row r="9" spans="1:14" ht="15.75" x14ac:dyDescent="0.25">
      <c r="A9" s="1559" t="s">
        <v>1469</v>
      </c>
      <c r="B9" s="1559"/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</row>
    <row r="10" spans="1:14" ht="15.75" x14ac:dyDescent="0.25">
      <c r="A10" s="1575" t="s">
        <v>404</v>
      </c>
      <c r="B10" s="1575"/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76" t="s">
        <v>7</v>
      </c>
      <c r="B12" s="1576" t="s">
        <v>802</v>
      </c>
      <c r="C12" s="1576" t="s">
        <v>9</v>
      </c>
      <c r="D12" s="1576" t="s">
        <v>11</v>
      </c>
      <c r="E12" s="1057" t="s">
        <v>12</v>
      </c>
      <c r="F12" s="1578" t="s">
        <v>13</v>
      </c>
      <c r="G12" s="1579" t="s">
        <v>14</v>
      </c>
      <c r="H12" s="1579" t="s">
        <v>15</v>
      </c>
      <c r="I12" s="1595" t="s">
        <v>16</v>
      </c>
      <c r="J12" s="1579" t="s">
        <v>17</v>
      </c>
      <c r="K12" s="1579" t="s">
        <v>18</v>
      </c>
      <c r="L12" s="1595" t="s">
        <v>19</v>
      </c>
      <c r="M12" s="1579" t="s">
        <v>20</v>
      </c>
    </row>
    <row r="13" spans="1:14" ht="15.75" x14ac:dyDescent="0.25">
      <c r="A13" s="1576"/>
      <c r="B13" s="1576"/>
      <c r="C13" s="1576"/>
      <c r="D13" s="1576"/>
      <c r="E13" s="1057" t="s">
        <v>21</v>
      </c>
      <c r="F13" s="1578"/>
      <c r="G13" s="1579"/>
      <c r="H13" s="1579"/>
      <c r="I13" s="1595"/>
      <c r="J13" s="1579"/>
      <c r="K13" s="1579"/>
      <c r="L13" s="1595"/>
      <c r="M13" s="157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577" t="s">
        <v>1271</v>
      </c>
      <c r="B247" s="1577"/>
      <c r="C247" s="874"/>
      <c r="D247" s="874"/>
      <c r="E247" s="875"/>
      <c r="F247" s="873"/>
      <c r="G247" s="873"/>
      <c r="H247" s="1557" t="s">
        <v>852</v>
      </c>
      <c r="I247" s="1557"/>
      <c r="J247" s="1557"/>
      <c r="K247" s="1557"/>
      <c r="L247" s="1557"/>
      <c r="M247" s="1557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558" t="s">
        <v>1370</v>
      </c>
      <c r="J248" s="1558"/>
      <c r="K248" s="1558"/>
      <c r="L248" s="1558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1470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94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94"/>
      <c r="M12" s="1581"/>
      <c r="N12" s="1581"/>
      <c r="O12" s="158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583" t="s">
        <v>1375</v>
      </c>
      <c r="J153" s="1583"/>
      <c r="K153" s="1583"/>
      <c r="L153" s="1583"/>
      <c r="M153" s="1583"/>
      <c r="N153" s="1583"/>
      <c r="O153" s="1583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564" t="s">
        <v>1224</v>
      </c>
      <c r="J154" s="1564"/>
      <c r="K154" s="1564"/>
      <c r="L154" s="1564"/>
      <c r="M154" s="1564"/>
      <c r="N154" s="1564"/>
      <c r="O154" s="1564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1423"/>
      <c r="O6" s="1423"/>
    </row>
    <row r="7" spans="2:15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1471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5" t="s">
        <v>5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586" t="s">
        <v>7</v>
      </c>
      <c r="C12" s="1585" t="s">
        <v>937</v>
      </c>
      <c r="D12" s="1585" t="s">
        <v>8</v>
      </c>
      <c r="E12" s="1585" t="s">
        <v>10</v>
      </c>
      <c r="F12" s="1585" t="s">
        <v>11</v>
      </c>
      <c r="G12" s="1047" t="s">
        <v>12</v>
      </c>
      <c r="H12" s="1585" t="s">
        <v>13</v>
      </c>
      <c r="I12" s="1585" t="s">
        <v>14</v>
      </c>
      <c r="J12" s="1585" t="s">
        <v>15</v>
      </c>
      <c r="K12" s="1585" t="s">
        <v>16</v>
      </c>
      <c r="L12" s="1585" t="s">
        <v>17</v>
      </c>
      <c r="M12" s="1585" t="s">
        <v>18</v>
      </c>
      <c r="N12" s="1585" t="s">
        <v>19</v>
      </c>
      <c r="O12" s="1585" t="s">
        <v>20</v>
      </c>
    </row>
    <row r="13" spans="2:15" x14ac:dyDescent="0.25">
      <c r="B13" s="1587"/>
      <c r="C13" s="1585"/>
      <c r="D13" s="1585"/>
      <c r="E13" s="1585"/>
      <c r="F13" s="1585"/>
      <c r="G13" s="1047" t="s">
        <v>21</v>
      </c>
      <c r="H13" s="1585"/>
      <c r="I13" s="1585"/>
      <c r="J13" s="1585"/>
      <c r="K13" s="1585"/>
      <c r="L13" s="1585"/>
      <c r="M13" s="1585"/>
      <c r="N13" s="1585"/>
      <c r="O13" s="1585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562" t="s">
        <v>1269</v>
      </c>
      <c r="C48" s="1562"/>
      <c r="D48" s="1562"/>
      <c r="E48" s="753"/>
      <c r="F48" s="753"/>
      <c r="G48" s="754"/>
      <c r="H48" s="755"/>
      <c r="J48" s="1563" t="s">
        <v>852</v>
      </c>
      <c r="K48" s="1563"/>
      <c r="L48" s="1563"/>
      <c r="M48" s="1563"/>
      <c r="N48" s="1563"/>
      <c r="O48" s="1563"/>
    </row>
    <row r="49" spans="2:15" s="259" customFormat="1" ht="19.5" customHeight="1" x14ac:dyDescent="0.25">
      <c r="B49" s="1500" t="s">
        <v>1270</v>
      </c>
      <c r="C49" s="1500"/>
      <c r="D49" s="1500"/>
      <c r="E49" s="753"/>
      <c r="F49" s="753"/>
      <c r="G49" s="754"/>
      <c r="H49" s="755"/>
      <c r="J49" s="1564" t="s">
        <v>1224</v>
      </c>
      <c r="K49" s="1564"/>
      <c r="L49" s="1564"/>
      <c r="M49" s="1564"/>
      <c r="N49" s="1564"/>
      <c r="O49" s="1564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01"/>
      <c r="K61" s="1501"/>
      <c r="L61" s="1501"/>
      <c r="M61" s="1501"/>
      <c r="N61" s="1501"/>
      <c r="O61" s="1501"/>
    </row>
    <row r="62" spans="2:15" ht="15.75" x14ac:dyDescent="0.25">
      <c r="B62" s="267"/>
      <c r="C62" s="267"/>
      <c r="D62" s="267"/>
      <c r="E62" s="268"/>
      <c r="F62" s="268"/>
      <c r="G62" s="269"/>
      <c r="H62" s="1429"/>
      <c r="I62" s="1429"/>
      <c r="J62" s="1429"/>
      <c r="K62" s="1429"/>
      <c r="L62" s="1429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3" ht="13.5" customHeight="1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3" ht="12" customHeight="1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3" x14ac:dyDescent="0.25">
      <c r="B8" s="1574" t="s">
        <v>1472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3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588" t="s">
        <v>7</v>
      </c>
      <c r="C11" s="1588" t="s">
        <v>802</v>
      </c>
      <c r="D11" s="1589" t="s">
        <v>9</v>
      </c>
      <c r="E11" s="1046" t="s">
        <v>12</v>
      </c>
      <c r="F11" s="1591" t="s">
        <v>13</v>
      </c>
      <c r="G11" s="1590" t="s">
        <v>14</v>
      </c>
      <c r="H11" s="1590" t="s">
        <v>15</v>
      </c>
      <c r="I11" s="1590" t="s">
        <v>16</v>
      </c>
      <c r="J11" s="1590" t="s">
        <v>17</v>
      </c>
      <c r="K11" s="1590" t="s">
        <v>18</v>
      </c>
      <c r="L11" s="1590" t="s">
        <v>19</v>
      </c>
      <c r="M11" s="1590" t="s">
        <v>20</v>
      </c>
    </row>
    <row r="12" spans="2:13" ht="16.5" customHeight="1" x14ac:dyDescent="0.25">
      <c r="B12" s="1588"/>
      <c r="C12" s="1588"/>
      <c r="D12" s="1589"/>
      <c r="E12" s="1046" t="s">
        <v>21</v>
      </c>
      <c r="F12" s="1591"/>
      <c r="G12" s="1590"/>
      <c r="H12" s="1590"/>
      <c r="I12" s="1590"/>
      <c r="J12" s="1590"/>
      <c r="K12" s="1590"/>
      <c r="L12" s="1590"/>
      <c r="M12" s="159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570" t="s">
        <v>1372</v>
      </c>
      <c r="H66" s="1570"/>
      <c r="I66" s="1570"/>
      <c r="J66" s="1570"/>
      <c r="K66" s="1570"/>
      <c r="L66" s="1570"/>
    </row>
    <row r="67" spans="2:13" x14ac:dyDescent="0.25">
      <c r="B67" s="1083" t="s">
        <v>1238</v>
      </c>
      <c r="C67" s="1083"/>
      <c r="D67" s="921"/>
      <c r="E67" s="915"/>
      <c r="F67" s="915"/>
      <c r="G67" s="1568" t="s">
        <v>1222</v>
      </c>
      <c r="H67" s="1568"/>
      <c r="I67" s="1568"/>
      <c r="J67" s="1568"/>
      <c r="K67" s="1568"/>
      <c r="L67" s="1568"/>
    </row>
    <row r="68" spans="2:13" x14ac:dyDescent="0.25">
      <c r="B68" s="916" t="s">
        <v>1239</v>
      </c>
      <c r="C68" s="916"/>
      <c r="D68" s="915"/>
      <c r="E68" s="915"/>
      <c r="F68" s="923"/>
      <c r="G68" s="1567" t="s">
        <v>1224</v>
      </c>
      <c r="H68" s="1567"/>
      <c r="I68" s="1567"/>
      <c r="J68" s="1567"/>
      <c r="K68" s="1567"/>
      <c r="L68" s="1567"/>
    </row>
    <row r="72" spans="2:13" ht="30" customHeight="1" x14ac:dyDescent="0.25"/>
    <row r="78" spans="2:13" x14ac:dyDescent="0.25">
      <c r="E78" s="924"/>
      <c r="F78" s="923"/>
      <c r="G78" s="915"/>
      <c r="H78" s="1572"/>
      <c r="I78" s="1572"/>
      <c r="J78" s="1572"/>
      <c r="K78" s="1572"/>
      <c r="L78" s="1572"/>
      <c r="M78" s="1572"/>
    </row>
    <row r="79" spans="2:13" x14ac:dyDescent="0.25">
      <c r="E79" s="925"/>
      <c r="F79" s="1565"/>
      <c r="G79" s="1565"/>
      <c r="H79" s="1565"/>
      <c r="I79" s="1565"/>
      <c r="J79" s="1565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1423"/>
      <c r="O6" s="259"/>
    </row>
    <row r="7" spans="2:15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259"/>
    </row>
    <row r="8" spans="2:15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259"/>
    </row>
    <row r="9" spans="2:15" x14ac:dyDescent="0.25">
      <c r="B9" s="1423" t="s">
        <v>1474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259"/>
    </row>
    <row r="10" spans="2:15" x14ac:dyDescent="0.25">
      <c r="B10" s="1511" t="s">
        <v>412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  <c r="N10" s="151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582" t="s">
        <v>7</v>
      </c>
      <c r="C12" s="1580" t="s">
        <v>937</v>
      </c>
      <c r="D12" s="1580" t="s">
        <v>9</v>
      </c>
      <c r="E12" s="1067" t="s">
        <v>832</v>
      </c>
      <c r="F12" s="1593" t="s">
        <v>12</v>
      </c>
      <c r="G12" s="1592" t="s">
        <v>13</v>
      </c>
      <c r="H12" s="1592" t="s">
        <v>14</v>
      </c>
      <c r="I12" s="1592" t="s">
        <v>15</v>
      </c>
      <c r="J12" s="1592" t="s">
        <v>16</v>
      </c>
      <c r="K12" s="1592" t="s">
        <v>17</v>
      </c>
      <c r="L12" s="1592" t="s">
        <v>18</v>
      </c>
      <c r="M12" s="1592" t="s">
        <v>19</v>
      </c>
      <c r="N12" s="1582" t="s">
        <v>20</v>
      </c>
    </row>
    <row r="13" spans="2:15" x14ac:dyDescent="0.25">
      <c r="B13" s="1582"/>
      <c r="C13" s="1580"/>
      <c r="D13" s="1580"/>
      <c r="E13" s="1067" t="s">
        <v>21</v>
      </c>
      <c r="F13" s="1593" t="s">
        <v>21</v>
      </c>
      <c r="G13" s="1592"/>
      <c r="H13" s="1592"/>
      <c r="I13" s="1592"/>
      <c r="J13" s="1592"/>
      <c r="K13" s="1592"/>
      <c r="L13" s="1592"/>
      <c r="M13" s="1592"/>
      <c r="N13" s="158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498" t="s">
        <v>1225</v>
      </c>
      <c r="J40" s="1498"/>
      <c r="K40" s="1498"/>
      <c r="L40" s="1498"/>
      <c r="M40" s="1498"/>
      <c r="N40" s="1498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499" t="s">
        <v>852</v>
      </c>
      <c r="J41" s="1499"/>
      <c r="K41" s="1499"/>
      <c r="L41" s="1499"/>
      <c r="M41" s="1499"/>
      <c r="N41" s="1499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00" t="s">
        <v>1445</v>
      </c>
      <c r="J42" s="1500"/>
      <c r="K42" s="1500"/>
      <c r="L42" s="1500"/>
      <c r="M42" s="1500"/>
      <c r="N42" s="1500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01"/>
      <c r="K43" s="1501"/>
      <c r="L43" s="1501"/>
      <c r="M43" s="1501"/>
      <c r="N43" s="1501"/>
      <c r="O43" s="1501"/>
    </row>
    <row r="44" spans="2:15" ht="15.75" x14ac:dyDescent="0.25">
      <c r="B44" s="267"/>
      <c r="C44" s="267"/>
      <c r="D44" s="267"/>
      <c r="E44" s="268"/>
      <c r="F44" s="268"/>
      <c r="G44" s="269"/>
      <c r="H44" s="1429"/>
      <c r="I44" s="1429"/>
      <c r="J44" s="1429"/>
      <c r="K44" s="1429"/>
      <c r="L44" s="1429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21" t="s">
        <v>0</v>
      </c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</row>
    <row r="6" spans="2:13" x14ac:dyDescent="0.25">
      <c r="B6" s="1421" t="s">
        <v>1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3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1473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2" t="s">
        <v>1197</v>
      </c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82" t="s">
        <v>7</v>
      </c>
      <c r="C11" s="1580" t="s">
        <v>802</v>
      </c>
      <c r="D11" s="1580" t="s">
        <v>9</v>
      </c>
      <c r="E11" s="1067" t="s">
        <v>12</v>
      </c>
      <c r="F11" s="1593" t="s">
        <v>13</v>
      </c>
      <c r="G11" s="1592" t="s">
        <v>14</v>
      </c>
      <c r="H11" s="1592" t="s">
        <v>15</v>
      </c>
      <c r="I11" s="1592" t="s">
        <v>16</v>
      </c>
      <c r="J11" s="1592" t="s">
        <v>17</v>
      </c>
      <c r="K11" s="1592" t="s">
        <v>18</v>
      </c>
      <c r="L11" s="1592" t="s">
        <v>19</v>
      </c>
      <c r="M11" s="1592" t="s">
        <v>20</v>
      </c>
    </row>
    <row r="12" spans="2:13" ht="15" customHeight="1" x14ac:dyDescent="0.25">
      <c r="B12" s="1582"/>
      <c r="C12" s="1580"/>
      <c r="D12" s="1580"/>
      <c r="E12" s="1067" t="s">
        <v>21</v>
      </c>
      <c r="F12" s="1593"/>
      <c r="G12" s="1592"/>
      <c r="H12" s="1592"/>
      <c r="I12" s="1592"/>
      <c r="J12" s="1592"/>
      <c r="K12" s="1592"/>
      <c r="L12" s="1592"/>
      <c r="M12" s="1592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554" t="s">
        <v>1250</v>
      </c>
      <c r="H42" s="1554"/>
      <c r="I42" s="1554"/>
      <c r="J42" s="1554"/>
      <c r="K42" s="1554"/>
      <c r="L42" s="1554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499" t="s">
        <v>852</v>
      </c>
      <c r="H43" s="1499"/>
      <c r="I43" s="1499"/>
      <c r="J43" s="1499"/>
      <c r="K43" s="1499"/>
      <c r="L43" s="1499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00" t="s">
        <v>1257</v>
      </c>
      <c r="H44" s="1500"/>
      <c r="I44" s="1500"/>
      <c r="J44" s="1500"/>
      <c r="K44" s="1500"/>
      <c r="L44" s="1500"/>
      <c r="M44" s="537"/>
    </row>
    <row r="45" spans="2:13" x14ac:dyDescent="0.25">
      <c r="B45" s="546"/>
      <c r="C45" s="546"/>
      <c r="D45" s="547"/>
      <c r="E45" s="541"/>
      <c r="F45" s="540"/>
      <c r="G45" s="537"/>
      <c r="H45" s="1501"/>
      <c r="I45" s="1501"/>
      <c r="J45" s="1501"/>
      <c r="K45" s="1501"/>
      <c r="L45" s="1501"/>
      <c r="M45" s="1501"/>
    </row>
    <row r="46" spans="2:13" ht="15.75" x14ac:dyDescent="0.25">
      <c r="B46" s="267"/>
      <c r="C46" s="267"/>
      <c r="D46" s="268"/>
      <c r="E46" s="269"/>
      <c r="F46" s="1429"/>
      <c r="G46" s="1429"/>
      <c r="H46" s="1429"/>
      <c r="I46" s="1429"/>
      <c r="J46" s="1429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1482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10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54" t="s">
        <v>1255</v>
      </c>
      <c r="H31" s="1554"/>
      <c r="I31" s="1554"/>
      <c r="J31" s="1554"/>
      <c r="K31" s="1554"/>
      <c r="L31" s="155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499" t="s">
        <v>852</v>
      </c>
      <c r="H32" s="1499"/>
      <c r="I32" s="1499"/>
      <c r="J32" s="1499"/>
      <c r="K32" s="1499"/>
      <c r="L32" s="149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00" t="s">
        <v>1257</v>
      </c>
      <c r="H33" s="1500"/>
      <c r="I33" s="1500"/>
      <c r="J33" s="1500"/>
      <c r="K33" s="1500"/>
      <c r="L33" s="1500"/>
      <c r="M33" s="537"/>
    </row>
    <row r="34" spans="2:13" x14ac:dyDescent="0.25">
      <c r="B34" s="546"/>
      <c r="C34" s="546"/>
      <c r="D34" s="547"/>
      <c r="E34" s="541"/>
      <c r="F34" s="540"/>
      <c r="G34" s="537"/>
      <c r="H34" s="1501"/>
      <c r="I34" s="1501"/>
      <c r="J34" s="1501"/>
      <c r="K34" s="1501"/>
      <c r="L34" s="1501"/>
      <c r="M34" s="1501"/>
    </row>
    <row r="35" spans="2:13" ht="15.75" x14ac:dyDescent="0.25">
      <c r="B35" s="267"/>
      <c r="C35" s="267"/>
      <c r="D35" s="268"/>
      <c r="E35" s="269"/>
      <c r="F35" s="1429"/>
      <c r="G35" s="1429"/>
      <c r="H35" s="1429"/>
      <c r="I35" s="1429"/>
      <c r="J35" s="1429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559" t="s">
        <v>1502</v>
      </c>
      <c r="B6" s="1559"/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</row>
    <row r="7" spans="1:14" ht="0.75" customHeight="1" x14ac:dyDescent="0.25">
      <c r="A7" s="1559"/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1:14" ht="15.75" x14ac:dyDescent="0.25">
      <c r="A8" s="1559" t="s">
        <v>1460</v>
      </c>
      <c r="B8" s="1559"/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</row>
    <row r="9" spans="1:14" ht="15.75" x14ac:dyDescent="0.25">
      <c r="A9" s="1559" t="s">
        <v>1483</v>
      </c>
      <c r="B9" s="1559"/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</row>
    <row r="10" spans="1:14" ht="15.75" x14ac:dyDescent="0.25">
      <c r="A10" s="1575" t="s">
        <v>404</v>
      </c>
      <c r="B10" s="1575"/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76" t="s">
        <v>7</v>
      </c>
      <c r="B12" s="1576" t="s">
        <v>802</v>
      </c>
      <c r="C12" s="1576" t="s">
        <v>9</v>
      </c>
      <c r="D12" s="1576" t="s">
        <v>11</v>
      </c>
      <c r="E12" s="1057" t="s">
        <v>12</v>
      </c>
      <c r="F12" s="1578" t="s">
        <v>13</v>
      </c>
      <c r="G12" s="1579" t="s">
        <v>14</v>
      </c>
      <c r="H12" s="1579" t="s">
        <v>15</v>
      </c>
      <c r="I12" s="1595" t="s">
        <v>16</v>
      </c>
      <c r="J12" s="1579" t="s">
        <v>17</v>
      </c>
      <c r="K12" s="1579" t="s">
        <v>18</v>
      </c>
      <c r="L12" s="1595" t="s">
        <v>19</v>
      </c>
      <c r="M12" s="1579" t="s">
        <v>20</v>
      </c>
    </row>
    <row r="13" spans="1:14" ht="15.75" x14ac:dyDescent="0.25">
      <c r="A13" s="1576"/>
      <c r="B13" s="1576"/>
      <c r="C13" s="1576"/>
      <c r="D13" s="1576"/>
      <c r="E13" s="1057" t="s">
        <v>21</v>
      </c>
      <c r="F13" s="1578"/>
      <c r="G13" s="1579"/>
      <c r="H13" s="1579"/>
      <c r="I13" s="1595"/>
      <c r="J13" s="1579"/>
      <c r="K13" s="1579"/>
      <c r="L13" s="1595"/>
      <c r="M13" s="157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577" t="s">
        <v>1271</v>
      </c>
      <c r="B251" s="1577"/>
      <c r="C251" s="874"/>
      <c r="D251" s="874"/>
      <c r="E251" s="875"/>
      <c r="F251" s="873"/>
      <c r="G251" s="873"/>
      <c r="H251" s="1557" t="s">
        <v>852</v>
      </c>
      <c r="I251" s="1557"/>
      <c r="J251" s="1557"/>
      <c r="K251" s="1557"/>
      <c r="L251" s="1557"/>
      <c r="M251" s="1557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558" t="s">
        <v>1504</v>
      </c>
      <c r="J252" s="1558"/>
      <c r="K252" s="1558"/>
      <c r="L252" s="1558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1484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94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94"/>
      <c r="M12" s="1581"/>
      <c r="N12" s="1581"/>
      <c r="O12" s="158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583" t="s">
        <v>1375</v>
      </c>
      <c r="J158" s="1583"/>
      <c r="K158" s="1583"/>
      <c r="L158" s="1583"/>
      <c r="M158" s="1583"/>
      <c r="N158" s="1583"/>
      <c r="O158" s="158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564" t="s">
        <v>1503</v>
      </c>
      <c r="J159" s="1564"/>
      <c r="K159" s="1564"/>
      <c r="L159" s="1564"/>
      <c r="M159" s="1564"/>
      <c r="N159" s="1564"/>
      <c r="O159" s="1564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23" t="s">
        <v>0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1423"/>
    </row>
    <row r="8" spans="2:15" x14ac:dyDescent="0.25">
      <c r="B8" s="1423" t="s">
        <v>1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1423"/>
    </row>
    <row r="9" spans="2:15" x14ac:dyDescent="0.25">
      <c r="B9" s="1423" t="s">
        <v>3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1423"/>
    </row>
    <row r="10" spans="2:15" x14ac:dyDescent="0.25">
      <c r="B10" s="1423" t="s">
        <v>1485</v>
      </c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  <c r="O10" s="1423"/>
    </row>
    <row r="11" spans="2:15" x14ac:dyDescent="0.25">
      <c r="B11" s="1425" t="s">
        <v>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  <c r="O11" s="14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86" t="s">
        <v>7</v>
      </c>
      <c r="C13" s="1585" t="s">
        <v>937</v>
      </c>
      <c r="D13" s="1585" t="s">
        <v>8</v>
      </c>
      <c r="E13" s="1585" t="s">
        <v>10</v>
      </c>
      <c r="F13" s="1585" t="s">
        <v>11</v>
      </c>
      <c r="G13" s="1047" t="s">
        <v>12</v>
      </c>
      <c r="H13" s="1585" t="s">
        <v>13</v>
      </c>
      <c r="I13" s="1585" t="s">
        <v>14</v>
      </c>
      <c r="J13" s="1585" t="s">
        <v>15</v>
      </c>
      <c r="K13" s="1585" t="s">
        <v>16</v>
      </c>
      <c r="L13" s="1585" t="s">
        <v>17</v>
      </c>
      <c r="M13" s="1585" t="s">
        <v>18</v>
      </c>
      <c r="N13" s="1585" t="s">
        <v>19</v>
      </c>
      <c r="O13" s="1585" t="s">
        <v>20</v>
      </c>
    </row>
    <row r="14" spans="2:15" x14ac:dyDescent="0.25">
      <c r="B14" s="1587"/>
      <c r="C14" s="1585"/>
      <c r="D14" s="1585"/>
      <c r="E14" s="1585"/>
      <c r="F14" s="1585"/>
      <c r="G14" s="1047" t="s">
        <v>21</v>
      </c>
      <c r="H14" s="1585"/>
      <c r="I14" s="1585"/>
      <c r="J14" s="1585"/>
      <c r="K14" s="1585"/>
      <c r="L14" s="1585"/>
      <c r="M14" s="1585"/>
      <c r="N14" s="1585"/>
      <c r="O14" s="158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562" t="s">
        <v>1269</v>
      </c>
      <c r="C49" s="1562"/>
      <c r="D49" s="1562"/>
      <c r="E49" s="753"/>
      <c r="F49" s="753"/>
      <c r="G49" s="754"/>
      <c r="H49" s="755"/>
      <c r="J49" s="1563" t="s">
        <v>852</v>
      </c>
      <c r="K49" s="1563"/>
      <c r="L49" s="1563"/>
      <c r="M49" s="1563"/>
      <c r="N49" s="1563"/>
      <c r="O49" s="1563"/>
    </row>
    <row r="50" spans="2:15" s="259" customFormat="1" ht="19.5" customHeight="1" x14ac:dyDescent="0.25">
      <c r="B50" s="1500" t="s">
        <v>1270</v>
      </c>
      <c r="C50" s="1500"/>
      <c r="D50" s="1500"/>
      <c r="E50" s="753"/>
      <c r="F50" s="753"/>
      <c r="G50" s="754"/>
      <c r="H50" s="755"/>
      <c r="J50" s="1564" t="s">
        <v>1505</v>
      </c>
      <c r="K50" s="1564"/>
      <c r="L50" s="1564"/>
      <c r="M50" s="1564"/>
      <c r="N50" s="1564"/>
      <c r="O50" s="1564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501"/>
      <c r="K62" s="1501"/>
      <c r="L62" s="1501"/>
      <c r="M62" s="1501"/>
      <c r="N62" s="1501"/>
      <c r="O62" s="1501"/>
    </row>
    <row r="63" spans="2:15" ht="15.75" x14ac:dyDescent="0.25">
      <c r="B63" s="267"/>
      <c r="C63" s="267"/>
      <c r="D63" s="267"/>
      <c r="E63" s="268"/>
      <c r="F63" s="268"/>
      <c r="G63" s="269"/>
      <c r="H63" s="1429"/>
      <c r="I63" s="1429"/>
      <c r="J63" s="1429"/>
      <c r="K63" s="1429"/>
      <c r="L63" s="1429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4" ht="13.5" customHeight="1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4" ht="12" customHeight="1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4" x14ac:dyDescent="0.25">
      <c r="B8" s="1574" t="s">
        <v>1486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4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98" t="s">
        <v>7</v>
      </c>
      <c r="C11" s="1598" t="s">
        <v>802</v>
      </c>
      <c r="D11" s="1600" t="s">
        <v>9</v>
      </c>
      <c r="E11" s="1046" t="s">
        <v>12</v>
      </c>
      <c r="F11" s="1602" t="s">
        <v>13</v>
      </c>
      <c r="G11" s="1596" t="s">
        <v>14</v>
      </c>
      <c r="H11" s="1596" t="s">
        <v>15</v>
      </c>
      <c r="I11" s="1596" t="s">
        <v>16</v>
      </c>
      <c r="J11" s="1596" t="s">
        <v>17</v>
      </c>
      <c r="K11" s="1596" t="s">
        <v>18</v>
      </c>
      <c r="L11" s="1596" t="s">
        <v>19</v>
      </c>
      <c r="M11" s="1596" t="s">
        <v>20</v>
      </c>
    </row>
    <row r="12" spans="2:14" ht="16.5" customHeight="1" x14ac:dyDescent="0.25">
      <c r="B12" s="1599"/>
      <c r="C12" s="1599"/>
      <c r="D12" s="1601"/>
      <c r="E12" s="1046" t="s">
        <v>21</v>
      </c>
      <c r="F12" s="1603"/>
      <c r="G12" s="1597"/>
      <c r="H12" s="1597"/>
      <c r="I12" s="1597"/>
      <c r="J12" s="1597"/>
      <c r="K12" s="1597"/>
      <c r="L12" s="1597"/>
      <c r="M12" s="1597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570" t="s">
        <v>1372</v>
      </c>
      <c r="H77" s="1570"/>
      <c r="I77" s="1570"/>
      <c r="J77" s="1570"/>
      <c r="K77" s="1570"/>
      <c r="L77" s="1570"/>
    </row>
    <row r="78" spans="2:12" x14ac:dyDescent="0.25">
      <c r="B78" s="1083" t="s">
        <v>1238</v>
      </c>
      <c r="C78" s="1083"/>
      <c r="D78" s="921"/>
      <c r="E78" s="915"/>
      <c r="F78" s="915"/>
      <c r="G78" s="1568" t="s">
        <v>1222</v>
      </c>
      <c r="H78" s="1568"/>
      <c r="I78" s="1568"/>
      <c r="J78" s="1568"/>
      <c r="K78" s="1568"/>
      <c r="L78" s="1568"/>
    </row>
    <row r="79" spans="2:12" x14ac:dyDescent="0.25">
      <c r="B79" s="916" t="s">
        <v>1239</v>
      </c>
      <c r="C79" s="916"/>
      <c r="D79" s="915"/>
      <c r="E79" s="915"/>
      <c r="F79" s="923"/>
      <c r="G79" s="1567" t="s">
        <v>1224</v>
      </c>
      <c r="H79" s="1567"/>
      <c r="I79" s="1567"/>
      <c r="J79" s="1567"/>
      <c r="K79" s="1567"/>
      <c r="L79" s="1567"/>
    </row>
    <row r="83" spans="5:13" ht="30" customHeight="1" x14ac:dyDescent="0.25"/>
    <row r="89" spans="5:13" x14ac:dyDescent="0.25">
      <c r="E89" s="924"/>
      <c r="F89" s="923"/>
      <c r="G89" s="915"/>
      <c r="H89" s="1572"/>
      <c r="I89" s="1572"/>
      <c r="J89" s="1572"/>
      <c r="K89" s="1572"/>
      <c r="L89" s="1572"/>
      <c r="M89" s="1572"/>
    </row>
    <row r="90" spans="5:13" x14ac:dyDescent="0.25">
      <c r="E90" s="925"/>
      <c r="F90" s="1565"/>
      <c r="G90" s="1565"/>
      <c r="H90" s="1565"/>
      <c r="I90" s="1565"/>
      <c r="J90" s="1565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21" t="s">
        <v>0</v>
      </c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</row>
    <row r="6" spans="2:13" x14ac:dyDescent="0.25">
      <c r="B6" s="1421" t="s">
        <v>1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3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1487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2" t="s">
        <v>1197</v>
      </c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82" t="s">
        <v>7</v>
      </c>
      <c r="C11" s="1580" t="s">
        <v>802</v>
      </c>
      <c r="D11" s="1580" t="s">
        <v>9</v>
      </c>
      <c r="E11" s="1067" t="s">
        <v>12</v>
      </c>
      <c r="F11" s="1593" t="s">
        <v>13</v>
      </c>
      <c r="G11" s="1592" t="s">
        <v>14</v>
      </c>
      <c r="H11" s="1592" t="s">
        <v>15</v>
      </c>
      <c r="I11" s="1592" t="s">
        <v>16</v>
      </c>
      <c r="J11" s="1592" t="s">
        <v>17</v>
      </c>
      <c r="K11" s="1592" t="s">
        <v>18</v>
      </c>
      <c r="L11" s="1592" t="s">
        <v>19</v>
      </c>
      <c r="M11" s="1592" t="s">
        <v>20</v>
      </c>
    </row>
    <row r="12" spans="2:13" ht="15" customHeight="1" x14ac:dyDescent="0.25">
      <c r="B12" s="1582"/>
      <c r="C12" s="1580"/>
      <c r="D12" s="1580"/>
      <c r="E12" s="1067" t="s">
        <v>21</v>
      </c>
      <c r="F12" s="1593"/>
      <c r="G12" s="1592"/>
      <c r="H12" s="1592"/>
      <c r="I12" s="1592"/>
      <c r="J12" s="1592"/>
      <c r="K12" s="1592"/>
      <c r="L12" s="1592"/>
      <c r="M12" s="1592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554" t="s">
        <v>1250</v>
      </c>
      <c r="H42" s="1554"/>
      <c r="I42" s="1554"/>
      <c r="J42" s="1554"/>
      <c r="K42" s="1554"/>
      <c r="L42" s="1554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499" t="s">
        <v>852</v>
      </c>
      <c r="H43" s="1499"/>
      <c r="I43" s="1499"/>
      <c r="J43" s="1499"/>
      <c r="K43" s="1499"/>
      <c r="L43" s="1499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00" t="s">
        <v>1506</v>
      </c>
      <c r="H44" s="1500"/>
      <c r="I44" s="1500"/>
      <c r="J44" s="1500"/>
      <c r="K44" s="1500"/>
      <c r="L44" s="1500"/>
      <c r="M44" s="537"/>
    </row>
    <row r="45" spans="2:13" x14ac:dyDescent="0.25">
      <c r="B45" s="546"/>
      <c r="C45" s="546"/>
      <c r="D45" s="547"/>
      <c r="E45" s="541"/>
      <c r="F45" s="540"/>
      <c r="G45" s="537"/>
      <c r="H45" s="1501"/>
      <c r="I45" s="1501"/>
      <c r="J45" s="1501"/>
      <c r="K45" s="1501"/>
      <c r="L45" s="1501"/>
      <c r="M45" s="1501"/>
    </row>
    <row r="46" spans="2:13" ht="15.75" x14ac:dyDescent="0.25">
      <c r="B46" s="267"/>
      <c r="C46" s="267"/>
      <c r="D46" s="268"/>
      <c r="E46" s="269"/>
      <c r="F46" s="1429"/>
      <c r="G46" s="1429"/>
      <c r="H46" s="1429"/>
      <c r="I46" s="1429"/>
      <c r="J46" s="1429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1423"/>
      <c r="O6" s="259"/>
    </row>
    <row r="7" spans="2:15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  <c r="O7" s="259"/>
    </row>
    <row r="8" spans="2:15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  <c r="O8" s="259"/>
    </row>
    <row r="9" spans="2:15" x14ac:dyDescent="0.25">
      <c r="B9" s="1423" t="s">
        <v>1488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  <c r="O9" s="259"/>
    </row>
    <row r="10" spans="2:15" x14ac:dyDescent="0.25">
      <c r="B10" s="1511" t="s">
        <v>412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  <c r="N10" s="151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582" t="s">
        <v>7</v>
      </c>
      <c r="C12" s="1580" t="s">
        <v>937</v>
      </c>
      <c r="D12" s="1580" t="s">
        <v>9</v>
      </c>
      <c r="E12" s="1067" t="s">
        <v>832</v>
      </c>
      <c r="F12" s="1593" t="s">
        <v>12</v>
      </c>
      <c r="G12" s="1592" t="s">
        <v>13</v>
      </c>
      <c r="H12" s="1592" t="s">
        <v>14</v>
      </c>
      <c r="I12" s="1592" t="s">
        <v>15</v>
      </c>
      <c r="J12" s="1592" t="s">
        <v>16</v>
      </c>
      <c r="K12" s="1592" t="s">
        <v>17</v>
      </c>
      <c r="L12" s="1592" t="s">
        <v>18</v>
      </c>
      <c r="M12" s="1592" t="s">
        <v>19</v>
      </c>
      <c r="N12" s="1582" t="s">
        <v>20</v>
      </c>
    </row>
    <row r="13" spans="2:15" x14ac:dyDescent="0.25">
      <c r="B13" s="1582"/>
      <c r="C13" s="1580"/>
      <c r="D13" s="1580"/>
      <c r="E13" s="1067" t="s">
        <v>21</v>
      </c>
      <c r="F13" s="1593" t="s">
        <v>21</v>
      </c>
      <c r="G13" s="1592"/>
      <c r="H13" s="1592"/>
      <c r="I13" s="1592"/>
      <c r="J13" s="1592"/>
      <c r="K13" s="1592"/>
      <c r="L13" s="1592"/>
      <c r="M13" s="1592"/>
      <c r="N13" s="158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498" t="s">
        <v>1225</v>
      </c>
      <c r="J40" s="1498"/>
      <c r="K40" s="1498"/>
      <c r="L40" s="1498"/>
      <c r="M40" s="1498"/>
      <c r="N40" s="1498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499" t="s">
        <v>852</v>
      </c>
      <c r="J41" s="1499"/>
      <c r="K41" s="1499"/>
      <c r="L41" s="1499"/>
      <c r="M41" s="1499"/>
      <c r="N41" s="1499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00" t="s">
        <v>1445</v>
      </c>
      <c r="J42" s="1500"/>
      <c r="K42" s="1500"/>
      <c r="L42" s="1500"/>
      <c r="M42" s="1500"/>
      <c r="N42" s="1500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01"/>
      <c r="K43" s="1501"/>
      <c r="L43" s="1501"/>
      <c r="M43" s="1501"/>
      <c r="N43" s="1501"/>
      <c r="O43" s="1501"/>
    </row>
    <row r="44" spans="2:15" ht="15.75" x14ac:dyDescent="0.25">
      <c r="B44" s="267"/>
      <c r="C44" s="267"/>
      <c r="D44" s="267"/>
      <c r="E44" s="268"/>
      <c r="F44" s="268"/>
      <c r="G44" s="269"/>
      <c r="H44" s="1429"/>
      <c r="I44" s="1429"/>
      <c r="J44" s="1429"/>
      <c r="K44" s="1429"/>
      <c r="L44" s="1429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1489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10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54" t="s">
        <v>1255</v>
      </c>
      <c r="H31" s="1554"/>
      <c r="I31" s="1554"/>
      <c r="J31" s="1554"/>
      <c r="K31" s="1554"/>
      <c r="L31" s="1554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499" t="s">
        <v>852</v>
      </c>
      <c r="H32" s="1499"/>
      <c r="I32" s="1499"/>
      <c r="J32" s="1499"/>
      <c r="K32" s="1499"/>
      <c r="L32" s="149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00" t="s">
        <v>1257</v>
      </c>
      <c r="H33" s="1500"/>
      <c r="I33" s="1500"/>
      <c r="J33" s="1500"/>
      <c r="K33" s="1500"/>
      <c r="L33" s="1500"/>
      <c r="M33" s="537"/>
    </row>
    <row r="34" spans="2:13" x14ac:dyDescent="0.25">
      <c r="B34" s="546"/>
      <c r="C34" s="546"/>
      <c r="D34" s="547"/>
      <c r="E34" s="541"/>
      <c r="F34" s="540"/>
      <c r="G34" s="537"/>
      <c r="H34" s="1501"/>
      <c r="I34" s="1501"/>
      <c r="J34" s="1501"/>
      <c r="K34" s="1501"/>
      <c r="L34" s="1501"/>
      <c r="M34" s="1501"/>
    </row>
    <row r="35" spans="2:13" ht="15.75" x14ac:dyDescent="0.25">
      <c r="B35" s="267"/>
      <c r="C35" s="267"/>
      <c r="D35" s="268"/>
      <c r="E35" s="269"/>
      <c r="F35" s="1429"/>
      <c r="G35" s="1429"/>
      <c r="H35" s="1429"/>
      <c r="I35" s="1429"/>
      <c r="J35" s="142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559" t="s">
        <v>1502</v>
      </c>
      <c r="B6" s="1559"/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</row>
    <row r="7" spans="1:14" ht="0.75" customHeight="1" x14ac:dyDescent="0.25">
      <c r="A7" s="1559"/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1:14" ht="15.75" x14ac:dyDescent="0.25">
      <c r="A8" s="1559" t="s">
        <v>1460</v>
      </c>
      <c r="B8" s="1559"/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</row>
    <row r="9" spans="1:14" ht="15.75" x14ac:dyDescent="0.25">
      <c r="A9" s="1559" t="s">
        <v>1508</v>
      </c>
      <c r="B9" s="1559"/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</row>
    <row r="10" spans="1:14" ht="15.75" x14ac:dyDescent="0.25">
      <c r="A10" s="1575" t="s">
        <v>404</v>
      </c>
      <c r="B10" s="1575"/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76" t="s">
        <v>7</v>
      </c>
      <c r="B12" s="1576" t="s">
        <v>802</v>
      </c>
      <c r="C12" s="1576" t="s">
        <v>9</v>
      </c>
      <c r="D12" s="1576" t="s">
        <v>11</v>
      </c>
      <c r="E12" s="1057" t="s">
        <v>12</v>
      </c>
      <c r="F12" s="1578" t="s">
        <v>13</v>
      </c>
      <c r="G12" s="1579" t="s">
        <v>14</v>
      </c>
      <c r="H12" s="1579" t="s">
        <v>15</v>
      </c>
      <c r="I12" s="1595" t="s">
        <v>16</v>
      </c>
      <c r="J12" s="1579" t="s">
        <v>17</v>
      </c>
      <c r="K12" s="1579" t="s">
        <v>18</v>
      </c>
      <c r="L12" s="1595" t="s">
        <v>19</v>
      </c>
      <c r="M12" s="1579" t="s">
        <v>20</v>
      </c>
    </row>
    <row r="13" spans="1:14" ht="15.75" x14ac:dyDescent="0.25">
      <c r="A13" s="1576"/>
      <c r="B13" s="1576"/>
      <c r="C13" s="1576"/>
      <c r="D13" s="1576"/>
      <c r="E13" s="1057" t="s">
        <v>21</v>
      </c>
      <c r="F13" s="1578"/>
      <c r="G13" s="1579"/>
      <c r="H13" s="1579"/>
      <c r="I13" s="1595"/>
      <c r="J13" s="1579"/>
      <c r="K13" s="1579"/>
      <c r="L13" s="1595"/>
      <c r="M13" s="157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577" t="s">
        <v>1271</v>
      </c>
      <c r="B254" s="1577"/>
      <c r="C254" s="874"/>
      <c r="D254" s="874"/>
      <c r="E254" s="875"/>
      <c r="F254" s="873"/>
      <c r="G254" s="873"/>
      <c r="H254" s="1557" t="s">
        <v>852</v>
      </c>
      <c r="I254" s="1557"/>
      <c r="J254" s="1557"/>
      <c r="K254" s="1557"/>
      <c r="L254" s="1557"/>
      <c r="M254" s="1557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558" t="s">
        <v>1504</v>
      </c>
      <c r="J255" s="1558"/>
      <c r="K255" s="1558"/>
      <c r="L255" s="1558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1509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94" t="s">
        <v>17</v>
      </c>
      <c r="M11" s="1581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94"/>
      <c r="M12" s="1581"/>
      <c r="N12" s="1581"/>
      <c r="O12" s="158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583" t="s">
        <v>1375</v>
      </c>
      <c r="J163" s="1583"/>
      <c r="K163" s="1583"/>
      <c r="L163" s="1583"/>
      <c r="M163" s="1583"/>
      <c r="N163" s="1583"/>
      <c r="O163" s="1583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564" t="s">
        <v>1503</v>
      </c>
      <c r="J164" s="1564"/>
      <c r="K164" s="1564"/>
      <c r="L164" s="1564"/>
      <c r="M164" s="1564"/>
      <c r="N164" s="1564"/>
      <c r="O164" s="1564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1510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86" t="s">
        <v>7</v>
      </c>
      <c r="B13" s="1585" t="s">
        <v>937</v>
      </c>
      <c r="C13" s="1585" t="s">
        <v>8</v>
      </c>
      <c r="D13" s="1585" t="s">
        <v>10</v>
      </c>
      <c r="E13" s="1585" t="s">
        <v>11</v>
      </c>
      <c r="F13" s="1047" t="s">
        <v>12</v>
      </c>
      <c r="G13" s="1585" t="s">
        <v>13</v>
      </c>
      <c r="H13" s="1585" t="s">
        <v>14</v>
      </c>
      <c r="I13" s="1585" t="s">
        <v>15</v>
      </c>
      <c r="J13" s="1585" t="s">
        <v>16</v>
      </c>
      <c r="K13" s="1585" t="s">
        <v>17</v>
      </c>
      <c r="L13" s="1585" t="s">
        <v>18</v>
      </c>
      <c r="M13" s="1585" t="s">
        <v>19</v>
      </c>
      <c r="N13" s="1585" t="s">
        <v>20</v>
      </c>
    </row>
    <row r="14" spans="1:14" x14ac:dyDescent="0.25">
      <c r="A14" s="1587"/>
      <c r="B14" s="1585"/>
      <c r="C14" s="1585"/>
      <c r="D14" s="1585"/>
      <c r="E14" s="1585"/>
      <c r="F14" s="1047" t="s">
        <v>21</v>
      </c>
      <c r="G14" s="1585"/>
      <c r="H14" s="1585"/>
      <c r="I14" s="1585"/>
      <c r="J14" s="1585"/>
      <c r="K14" s="1585"/>
      <c r="L14" s="1585"/>
      <c r="M14" s="1585"/>
      <c r="N14" s="158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562" t="s">
        <v>1269</v>
      </c>
      <c r="B56" s="1562"/>
      <c r="C56" s="1562"/>
      <c r="D56" s="753"/>
      <c r="E56" s="753"/>
      <c r="F56" s="754"/>
      <c r="G56" s="755"/>
      <c r="I56" s="1563" t="s">
        <v>852</v>
      </c>
      <c r="J56" s="1563"/>
      <c r="K56" s="1563"/>
      <c r="L56" s="1563"/>
      <c r="M56" s="1563"/>
      <c r="N56" s="1563"/>
    </row>
    <row r="57" spans="1:14" s="259" customFormat="1" ht="19.5" customHeight="1" x14ac:dyDescent="0.25">
      <c r="A57" s="1500" t="s">
        <v>1270</v>
      </c>
      <c r="B57" s="1500"/>
      <c r="C57" s="1500"/>
      <c r="D57" s="753"/>
      <c r="E57" s="753"/>
      <c r="F57" s="754"/>
      <c r="G57" s="755"/>
      <c r="I57" s="1564" t="s">
        <v>1505</v>
      </c>
      <c r="J57" s="1564"/>
      <c r="K57" s="1564"/>
      <c r="L57" s="1564"/>
      <c r="M57" s="1564"/>
      <c r="N57" s="1564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01"/>
      <c r="J69" s="1501"/>
      <c r="K69" s="1501"/>
      <c r="L69" s="1501"/>
      <c r="M69" s="1501"/>
      <c r="N69" s="1501"/>
    </row>
    <row r="70" spans="1:14" ht="15.75" x14ac:dyDescent="0.25">
      <c r="A70" s="267"/>
      <c r="B70" s="267"/>
      <c r="C70" s="267"/>
      <c r="D70" s="268"/>
      <c r="E70" s="268"/>
      <c r="F70" s="269"/>
      <c r="G70" s="1429"/>
      <c r="H70" s="1429"/>
      <c r="I70" s="1429"/>
      <c r="J70" s="1429"/>
      <c r="K70" s="1429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4" ht="13.5" customHeight="1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4" ht="12" customHeight="1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4" x14ac:dyDescent="0.25">
      <c r="B8" s="1574" t="s">
        <v>1511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4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98" t="s">
        <v>7</v>
      </c>
      <c r="C11" s="1598" t="s">
        <v>802</v>
      </c>
      <c r="D11" s="1600" t="s">
        <v>9</v>
      </c>
      <c r="E11" s="1046" t="s">
        <v>12</v>
      </c>
      <c r="F11" s="1602" t="s">
        <v>13</v>
      </c>
      <c r="G11" s="1596" t="s">
        <v>14</v>
      </c>
      <c r="H11" s="1596" t="s">
        <v>15</v>
      </c>
      <c r="I11" s="1596" t="s">
        <v>16</v>
      </c>
      <c r="J11" s="1596" t="s">
        <v>17</v>
      </c>
      <c r="K11" s="1596" t="s">
        <v>18</v>
      </c>
      <c r="L11" s="1596" t="s">
        <v>19</v>
      </c>
      <c r="M11" s="1596" t="s">
        <v>20</v>
      </c>
    </row>
    <row r="12" spans="2:14" ht="16.5" customHeight="1" x14ac:dyDescent="0.25">
      <c r="B12" s="1599"/>
      <c r="C12" s="1599"/>
      <c r="D12" s="1601"/>
      <c r="E12" s="1046" t="s">
        <v>21</v>
      </c>
      <c r="F12" s="1603"/>
      <c r="G12" s="1597"/>
      <c r="H12" s="1597"/>
      <c r="I12" s="1597"/>
      <c r="J12" s="1597"/>
      <c r="K12" s="1597"/>
      <c r="L12" s="1597"/>
      <c r="M12" s="1597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570" t="s">
        <v>1372</v>
      </c>
      <c r="H82" s="1570"/>
      <c r="I82" s="1570"/>
      <c r="J82" s="1570"/>
      <c r="K82" s="1570"/>
      <c r="L82" s="1570"/>
    </row>
    <row r="83" spans="2:13" x14ac:dyDescent="0.25">
      <c r="B83" s="1083" t="s">
        <v>1238</v>
      </c>
      <c r="C83" s="1083"/>
      <c r="D83" s="921"/>
      <c r="E83" s="915"/>
      <c r="F83" s="915"/>
      <c r="G83" s="1568" t="s">
        <v>1222</v>
      </c>
      <c r="H83" s="1568"/>
      <c r="I83" s="1568"/>
      <c r="J83" s="1568"/>
      <c r="K83" s="1568"/>
      <c r="L83" s="1568"/>
    </row>
    <row r="84" spans="2:13" x14ac:dyDescent="0.25">
      <c r="B84" s="916" t="s">
        <v>1239</v>
      </c>
      <c r="C84" s="916"/>
      <c r="D84" s="915"/>
      <c r="E84" s="915"/>
      <c r="F84" s="923"/>
      <c r="G84" s="1567" t="s">
        <v>1224</v>
      </c>
      <c r="H84" s="1567"/>
      <c r="I84" s="1567"/>
      <c r="J84" s="1567"/>
      <c r="K84" s="1567"/>
      <c r="L84" s="1567"/>
    </row>
    <row r="88" spans="2:13" ht="30" customHeight="1" x14ac:dyDescent="0.25"/>
    <row r="94" spans="2:13" x14ac:dyDescent="0.25">
      <c r="E94" s="924"/>
      <c r="F94" s="923"/>
      <c r="G94" s="915"/>
      <c r="H94" s="1572"/>
      <c r="I94" s="1572"/>
      <c r="J94" s="1572"/>
      <c r="K94" s="1572"/>
      <c r="L94" s="1572"/>
      <c r="M94" s="1572"/>
    </row>
    <row r="95" spans="2:13" x14ac:dyDescent="0.25">
      <c r="E95" s="925"/>
      <c r="F95" s="1565"/>
      <c r="G95" s="1565"/>
      <c r="H95" s="1565"/>
      <c r="I95" s="1565"/>
      <c r="J95" s="1565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21" t="s">
        <v>0</v>
      </c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</row>
    <row r="6" spans="2:13" x14ac:dyDescent="0.25">
      <c r="B6" s="1421" t="s">
        <v>1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3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1512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2" t="s">
        <v>1197</v>
      </c>
      <c r="C9" s="1422"/>
      <c r="D9" s="1422"/>
      <c r="E9" s="1422"/>
      <c r="F9" s="1422"/>
      <c r="G9" s="1422"/>
      <c r="H9" s="1422"/>
      <c r="I9" s="1422"/>
      <c r="J9" s="1422"/>
      <c r="K9" s="1422"/>
      <c r="L9" s="1422"/>
      <c r="M9" s="142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82" t="s">
        <v>7</v>
      </c>
      <c r="C11" s="1580" t="s">
        <v>802</v>
      </c>
      <c r="D11" s="1580" t="s">
        <v>9</v>
      </c>
      <c r="E11" s="1067" t="s">
        <v>12</v>
      </c>
      <c r="F11" s="1593" t="s">
        <v>13</v>
      </c>
      <c r="G11" s="1592" t="s">
        <v>14</v>
      </c>
      <c r="H11" s="1592" t="s">
        <v>15</v>
      </c>
      <c r="I11" s="1592" t="s">
        <v>16</v>
      </c>
      <c r="J11" s="1592" t="s">
        <v>17</v>
      </c>
      <c r="K11" s="1592" t="s">
        <v>18</v>
      </c>
      <c r="L11" s="1592" t="s">
        <v>19</v>
      </c>
      <c r="M11" s="1592" t="s">
        <v>20</v>
      </c>
    </row>
    <row r="12" spans="2:13" ht="15" customHeight="1" x14ac:dyDescent="0.25">
      <c r="B12" s="1582"/>
      <c r="C12" s="1580"/>
      <c r="D12" s="1580"/>
      <c r="E12" s="1067" t="s">
        <v>21</v>
      </c>
      <c r="F12" s="1593"/>
      <c r="G12" s="1592"/>
      <c r="H12" s="1592"/>
      <c r="I12" s="1592"/>
      <c r="J12" s="1592"/>
      <c r="K12" s="1592"/>
      <c r="L12" s="1592"/>
      <c r="M12" s="1592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554" t="s">
        <v>1250</v>
      </c>
      <c r="H49" s="1554"/>
      <c r="I49" s="1554"/>
      <c r="J49" s="1554"/>
      <c r="K49" s="1554"/>
      <c r="L49" s="1554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499" t="s">
        <v>852</v>
      </c>
      <c r="H50" s="1499"/>
      <c r="I50" s="1499"/>
      <c r="J50" s="1499"/>
      <c r="K50" s="1499"/>
      <c r="L50" s="1499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00" t="s">
        <v>1506</v>
      </c>
      <c r="H51" s="1500"/>
      <c r="I51" s="1500"/>
      <c r="J51" s="1500"/>
      <c r="K51" s="1500"/>
      <c r="L51" s="1500"/>
      <c r="M51" s="537"/>
    </row>
    <row r="52" spans="2:13" x14ac:dyDescent="0.25">
      <c r="B52" s="546"/>
      <c r="C52" s="546"/>
      <c r="D52" s="547"/>
      <c r="E52" s="541"/>
      <c r="F52" s="540"/>
      <c r="G52" s="537"/>
      <c r="H52" s="1501"/>
      <c r="I52" s="1501"/>
      <c r="J52" s="1501"/>
      <c r="K52" s="1501"/>
      <c r="L52" s="1501"/>
      <c r="M52" s="1501"/>
    </row>
    <row r="53" spans="2:13" ht="15.75" x14ac:dyDescent="0.25">
      <c r="B53" s="267"/>
      <c r="C53" s="267"/>
      <c r="D53" s="268"/>
      <c r="E53" s="269"/>
      <c r="F53" s="1429"/>
      <c r="G53" s="1429"/>
      <c r="H53" s="1429"/>
      <c r="I53" s="1429"/>
      <c r="J53" s="1429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3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423" t="s">
        <v>0</v>
      </c>
      <c r="B6" s="1423"/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259"/>
    </row>
    <row r="7" spans="1:14" x14ac:dyDescent="0.25">
      <c r="A7" s="1423" t="s">
        <v>1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259"/>
    </row>
    <row r="8" spans="1:14" x14ac:dyDescent="0.25">
      <c r="A8" s="1423" t="s">
        <v>3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259"/>
    </row>
    <row r="9" spans="1:14" x14ac:dyDescent="0.25">
      <c r="A9" s="1423" t="s">
        <v>1513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259"/>
    </row>
    <row r="10" spans="1:14" x14ac:dyDescent="0.25">
      <c r="A10" s="1511" t="s">
        <v>412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582" t="s">
        <v>7</v>
      </c>
      <c r="B12" s="1580" t="s">
        <v>937</v>
      </c>
      <c r="C12" s="1580" t="s">
        <v>9</v>
      </c>
      <c r="D12" s="1067" t="s">
        <v>832</v>
      </c>
      <c r="E12" s="1593" t="s">
        <v>12</v>
      </c>
      <c r="F12" s="1592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82" t="s">
        <v>20</v>
      </c>
    </row>
    <row r="13" spans="1:14" x14ac:dyDescent="0.25">
      <c r="A13" s="1582"/>
      <c r="B13" s="1580"/>
      <c r="C13" s="1580"/>
      <c r="D13" s="1067" t="s">
        <v>21</v>
      </c>
      <c r="E13" s="1593" t="s">
        <v>21</v>
      </c>
      <c r="F13" s="1592"/>
      <c r="G13" s="1592"/>
      <c r="H13" s="1592"/>
      <c r="I13" s="1592"/>
      <c r="J13" s="1592"/>
      <c r="K13" s="1592"/>
      <c r="L13" s="1592"/>
      <c r="M13" s="1582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498" t="s">
        <v>1225</v>
      </c>
      <c r="I39" s="1498"/>
      <c r="J39" s="1498"/>
      <c r="K39" s="1498"/>
      <c r="L39" s="1498"/>
      <c r="M39" s="1498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499" t="s">
        <v>852</v>
      </c>
      <c r="I40" s="1499"/>
      <c r="J40" s="1499"/>
      <c r="K40" s="1499"/>
      <c r="L40" s="1499"/>
      <c r="M40" s="1499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00" t="s">
        <v>1521</v>
      </c>
      <c r="I41" s="1500"/>
      <c r="J41" s="1500"/>
      <c r="K41" s="1500"/>
      <c r="L41" s="1500"/>
      <c r="M41" s="1500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01"/>
      <c r="J42" s="1501"/>
      <c r="K42" s="1501"/>
      <c r="L42" s="1501"/>
      <c r="M42" s="1501"/>
      <c r="N42" s="1501"/>
    </row>
    <row r="43" spans="1:14" ht="15.75" x14ac:dyDescent="0.25">
      <c r="A43" s="267"/>
      <c r="B43" s="267"/>
      <c r="C43" s="267"/>
      <c r="D43" s="268"/>
      <c r="E43" s="268"/>
      <c r="F43" s="269"/>
      <c r="G43" s="1429"/>
      <c r="H43" s="1429"/>
      <c r="I43" s="1429"/>
      <c r="J43" s="1429"/>
      <c r="K43" s="1429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21" t="s">
        <v>0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</row>
    <row r="7" spans="2:13" x14ac:dyDescent="0.25">
      <c r="B7" s="1421" t="s">
        <v>1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</row>
    <row r="8" spans="2:13" x14ac:dyDescent="0.25">
      <c r="B8" s="1421" t="s">
        <v>3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</row>
    <row r="9" spans="2:13" x14ac:dyDescent="0.25">
      <c r="B9" s="1421" t="s">
        <v>1514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1422" t="s">
        <v>1197</v>
      </c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  <c r="M10" s="142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82" t="s">
        <v>7</v>
      </c>
      <c r="C12" s="1580" t="s">
        <v>802</v>
      </c>
      <c r="D12" s="1580" t="s">
        <v>10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554" t="s">
        <v>1255</v>
      </c>
      <c r="H32" s="1554"/>
      <c r="I32" s="1554"/>
      <c r="J32" s="1554"/>
      <c r="K32" s="1554"/>
      <c r="L32" s="1554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499" t="s">
        <v>852</v>
      </c>
      <c r="H33" s="1499"/>
      <c r="I33" s="1499"/>
      <c r="J33" s="1499"/>
      <c r="K33" s="1499"/>
      <c r="L33" s="1499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500" t="s">
        <v>1506</v>
      </c>
      <c r="H34" s="1500"/>
      <c r="I34" s="1500"/>
      <c r="J34" s="1500"/>
      <c r="K34" s="1500"/>
      <c r="L34" s="1500"/>
      <c r="M34" s="537"/>
    </row>
    <row r="35" spans="2:13" x14ac:dyDescent="0.25">
      <c r="B35" s="546"/>
      <c r="C35" s="546"/>
      <c r="D35" s="547"/>
      <c r="E35" s="541"/>
      <c r="F35" s="540"/>
      <c r="G35" s="537"/>
      <c r="H35" s="1501"/>
      <c r="I35" s="1501"/>
      <c r="J35" s="1501"/>
      <c r="K35" s="1501"/>
      <c r="L35" s="1501"/>
      <c r="M35" s="1501"/>
    </row>
    <row r="36" spans="2:13" ht="15.75" x14ac:dyDescent="0.25">
      <c r="B36" s="267"/>
      <c r="C36" s="267"/>
      <c r="D36" s="268"/>
      <c r="E36" s="269"/>
      <c r="F36" s="1429"/>
      <c r="G36" s="1429"/>
      <c r="H36" s="1429"/>
      <c r="I36" s="1429"/>
      <c r="J36" s="1429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559" t="s">
        <v>1502</v>
      </c>
      <c r="B6" s="1559"/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</row>
    <row r="7" spans="1:14" ht="0.75" customHeight="1" x14ac:dyDescent="0.25">
      <c r="A7" s="1559"/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1:14" ht="15.75" x14ac:dyDescent="0.25">
      <c r="A8" s="1559" t="s">
        <v>1460</v>
      </c>
      <c r="B8" s="1559"/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</row>
    <row r="9" spans="1:14" ht="15.75" x14ac:dyDescent="0.25">
      <c r="A9" s="1559" t="s">
        <v>1522</v>
      </c>
      <c r="B9" s="1559"/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</row>
    <row r="10" spans="1:14" ht="15.75" x14ac:dyDescent="0.25">
      <c r="A10" s="1575" t="s">
        <v>404</v>
      </c>
      <c r="B10" s="1575"/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76" t="s">
        <v>7</v>
      </c>
      <c r="B12" s="1576" t="s">
        <v>802</v>
      </c>
      <c r="C12" s="1576" t="s">
        <v>9</v>
      </c>
      <c r="D12" s="1576" t="s">
        <v>11</v>
      </c>
      <c r="E12" s="1057" t="s">
        <v>12</v>
      </c>
      <c r="F12" s="1578" t="s">
        <v>13</v>
      </c>
      <c r="G12" s="1579" t="s">
        <v>14</v>
      </c>
      <c r="H12" s="1579" t="s">
        <v>15</v>
      </c>
      <c r="I12" s="1595" t="s">
        <v>16</v>
      </c>
      <c r="J12" s="1579" t="s">
        <v>17</v>
      </c>
      <c r="K12" s="1595" t="s">
        <v>18</v>
      </c>
      <c r="L12" s="1595" t="s">
        <v>19</v>
      </c>
      <c r="M12" s="1579" t="s">
        <v>20</v>
      </c>
    </row>
    <row r="13" spans="1:14" ht="15.75" x14ac:dyDescent="0.25">
      <c r="A13" s="1576"/>
      <c r="B13" s="1576"/>
      <c r="C13" s="1576"/>
      <c r="D13" s="1576"/>
      <c r="E13" s="1057" t="s">
        <v>21</v>
      </c>
      <c r="F13" s="1578"/>
      <c r="G13" s="1579"/>
      <c r="H13" s="1579"/>
      <c r="I13" s="1595"/>
      <c r="J13" s="1579"/>
      <c r="K13" s="1595"/>
      <c r="L13" s="1595"/>
      <c r="M13" s="157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577" t="s">
        <v>1271</v>
      </c>
      <c r="B255" s="1577"/>
      <c r="C255" s="874"/>
      <c r="D255" s="874"/>
      <c r="E255" s="875"/>
      <c r="F255" s="873"/>
      <c r="G255" s="873"/>
      <c r="H255" s="1557" t="s">
        <v>852</v>
      </c>
      <c r="I255" s="1557"/>
      <c r="J255" s="1557"/>
      <c r="K255" s="1557"/>
      <c r="L255" s="1557"/>
      <c r="M255" s="1557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558" t="s">
        <v>1504</v>
      </c>
      <c r="J256" s="1558"/>
      <c r="K256" s="1558"/>
      <c r="L256" s="1558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1523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9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94" t="s">
        <v>17</v>
      </c>
      <c r="M11" s="1594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94"/>
      <c r="M12" s="1594"/>
      <c r="N12" s="1581"/>
      <c r="O12" s="158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583" t="s">
        <v>1375</v>
      </c>
      <c r="J163" s="1583"/>
      <c r="K163" s="1583"/>
      <c r="L163" s="1583"/>
      <c r="M163" s="1583"/>
      <c r="N163" s="1583"/>
      <c r="O163" s="1583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564" t="s">
        <v>1503</v>
      </c>
      <c r="J164" s="1564"/>
      <c r="K164" s="1564"/>
      <c r="L164" s="1564"/>
      <c r="M164" s="1564"/>
      <c r="N164" s="1564"/>
      <c r="O164" s="1564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1525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86" t="s">
        <v>7</v>
      </c>
      <c r="B13" s="1585" t="s">
        <v>937</v>
      </c>
      <c r="C13" s="1585" t="s">
        <v>8</v>
      </c>
      <c r="D13" s="1585" t="s">
        <v>10</v>
      </c>
      <c r="E13" s="1585" t="s">
        <v>11</v>
      </c>
      <c r="F13" s="1047" t="s">
        <v>12</v>
      </c>
      <c r="G13" s="1585" t="s">
        <v>13</v>
      </c>
      <c r="H13" s="1585" t="s">
        <v>14</v>
      </c>
      <c r="I13" s="1585" t="s">
        <v>15</v>
      </c>
      <c r="J13" s="1585" t="s">
        <v>16</v>
      </c>
      <c r="K13" s="1585" t="s">
        <v>17</v>
      </c>
      <c r="L13" s="1585" t="s">
        <v>18</v>
      </c>
      <c r="M13" s="1585" t="s">
        <v>19</v>
      </c>
      <c r="N13" s="1585" t="s">
        <v>20</v>
      </c>
    </row>
    <row r="14" spans="1:14" x14ac:dyDescent="0.25">
      <c r="A14" s="1587"/>
      <c r="B14" s="1585"/>
      <c r="C14" s="1585"/>
      <c r="D14" s="1585"/>
      <c r="E14" s="1585"/>
      <c r="F14" s="1047" t="s">
        <v>21</v>
      </c>
      <c r="G14" s="1585"/>
      <c r="H14" s="1585"/>
      <c r="I14" s="1585"/>
      <c r="J14" s="1585"/>
      <c r="K14" s="1585"/>
      <c r="L14" s="1585"/>
      <c r="M14" s="1585"/>
      <c r="N14" s="158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562" t="s">
        <v>1269</v>
      </c>
      <c r="B56" s="1562"/>
      <c r="C56" s="1562"/>
      <c r="D56" s="753"/>
      <c r="E56" s="753"/>
      <c r="F56" s="754"/>
      <c r="G56" s="755"/>
      <c r="I56" s="1563" t="s">
        <v>852</v>
      </c>
      <c r="J56" s="1563"/>
      <c r="K56" s="1563"/>
      <c r="L56" s="1563"/>
      <c r="M56" s="1563"/>
      <c r="N56" s="1563"/>
    </row>
    <row r="57" spans="1:14" s="259" customFormat="1" ht="19.5" customHeight="1" x14ac:dyDescent="0.25">
      <c r="A57" s="1500" t="s">
        <v>1270</v>
      </c>
      <c r="B57" s="1500"/>
      <c r="C57" s="1500"/>
      <c r="D57" s="753"/>
      <c r="E57" s="753"/>
      <c r="F57" s="754"/>
      <c r="G57" s="755"/>
      <c r="I57" s="1564" t="s">
        <v>1505</v>
      </c>
      <c r="J57" s="1564"/>
      <c r="K57" s="1564"/>
      <c r="L57" s="1564"/>
      <c r="M57" s="1564"/>
      <c r="N57" s="1564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01"/>
      <c r="J69" s="1501"/>
      <c r="K69" s="1501"/>
      <c r="L69" s="1501"/>
      <c r="M69" s="1501"/>
      <c r="N69" s="1501"/>
    </row>
    <row r="70" spans="1:14" ht="15.75" x14ac:dyDescent="0.25">
      <c r="A70" s="267"/>
      <c r="B70" s="267"/>
      <c r="C70" s="267"/>
      <c r="D70" s="268"/>
      <c r="E70" s="268"/>
      <c r="F70" s="269"/>
      <c r="G70" s="1429"/>
      <c r="H70" s="1429"/>
      <c r="I70" s="1429"/>
      <c r="J70" s="1429"/>
      <c r="K70" s="1429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4" ht="13.5" customHeight="1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4" ht="12" customHeight="1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4" x14ac:dyDescent="0.25">
      <c r="B8" s="1574" t="s">
        <v>1526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4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98" t="s">
        <v>7</v>
      </c>
      <c r="C11" s="1598" t="s">
        <v>802</v>
      </c>
      <c r="D11" s="1600" t="s">
        <v>9</v>
      </c>
      <c r="E11" s="1046" t="s">
        <v>12</v>
      </c>
      <c r="F11" s="1602" t="s">
        <v>13</v>
      </c>
      <c r="G11" s="1596" t="s">
        <v>14</v>
      </c>
      <c r="H11" s="1596" t="s">
        <v>15</v>
      </c>
      <c r="I11" s="1596" t="s">
        <v>16</v>
      </c>
      <c r="J11" s="1596" t="s">
        <v>17</v>
      </c>
      <c r="K11" s="1596" t="s">
        <v>18</v>
      </c>
      <c r="L11" s="1596" t="s">
        <v>19</v>
      </c>
      <c r="M11" s="1596" t="s">
        <v>20</v>
      </c>
    </row>
    <row r="12" spans="2:14" ht="16.5" customHeight="1" x14ac:dyDescent="0.25">
      <c r="B12" s="1599"/>
      <c r="C12" s="1599"/>
      <c r="D12" s="1601"/>
      <c r="E12" s="1046" t="s">
        <v>21</v>
      </c>
      <c r="F12" s="1603"/>
      <c r="G12" s="1597"/>
      <c r="H12" s="1597"/>
      <c r="I12" s="1597"/>
      <c r="J12" s="1597"/>
      <c r="K12" s="1597"/>
      <c r="L12" s="1597"/>
      <c r="M12" s="1597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570" t="s">
        <v>1372</v>
      </c>
      <c r="H79" s="1570"/>
      <c r="I79" s="1570"/>
      <c r="J79" s="1570"/>
      <c r="K79" s="1570"/>
      <c r="L79" s="1570"/>
    </row>
    <row r="80" spans="2:12" x14ac:dyDescent="0.25">
      <c r="B80" s="1083" t="s">
        <v>1238</v>
      </c>
      <c r="C80" s="1083"/>
      <c r="D80" s="921"/>
      <c r="E80" s="915"/>
      <c r="F80" s="915"/>
      <c r="G80" s="1568" t="s">
        <v>1222</v>
      </c>
      <c r="H80" s="1568"/>
      <c r="I80" s="1568"/>
      <c r="J80" s="1568"/>
      <c r="K80" s="1568"/>
      <c r="L80" s="1568"/>
    </row>
    <row r="81" spans="2:13" x14ac:dyDescent="0.25">
      <c r="B81" s="916" t="s">
        <v>1239</v>
      </c>
      <c r="C81" s="916"/>
      <c r="D81" s="915"/>
      <c r="E81" s="915"/>
      <c r="F81" s="923"/>
      <c r="G81" s="1567" t="s">
        <v>1224</v>
      </c>
      <c r="H81" s="1567"/>
      <c r="I81" s="1567"/>
      <c r="J81" s="1567"/>
      <c r="K81" s="1567"/>
      <c r="L81" s="1567"/>
    </row>
    <row r="85" spans="2:13" ht="30" customHeight="1" x14ac:dyDescent="0.25"/>
    <row r="91" spans="2:13" x14ac:dyDescent="0.25">
      <c r="E91" s="924"/>
      <c r="F91" s="923"/>
      <c r="G91" s="915"/>
      <c r="H91" s="1572"/>
      <c r="I91" s="1572"/>
      <c r="J91" s="1572"/>
      <c r="K91" s="1572"/>
      <c r="L91" s="1572"/>
      <c r="M91" s="1572"/>
    </row>
    <row r="92" spans="2:13" x14ac:dyDescent="0.25">
      <c r="E92" s="925"/>
      <c r="F92" s="1565"/>
      <c r="G92" s="1565"/>
      <c r="H92" s="1565"/>
      <c r="I92" s="1565"/>
      <c r="J92" s="1565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G79:L79"/>
    <mergeCell ref="G80:L80"/>
    <mergeCell ref="G81:L81"/>
    <mergeCell ref="H91:M91"/>
    <mergeCell ref="F92:J9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</row>
    <row r="7" spans="2:13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2:13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2:13" x14ac:dyDescent="0.25">
      <c r="B9" s="1423" t="s">
        <v>1527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2:13" x14ac:dyDescent="0.25">
      <c r="B10" s="1425" t="s">
        <v>1197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554" t="s">
        <v>1250</v>
      </c>
      <c r="H49" s="1554"/>
      <c r="I49" s="1554"/>
      <c r="J49" s="1554"/>
      <c r="K49" s="1554"/>
      <c r="L49" s="1554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499" t="s">
        <v>852</v>
      </c>
      <c r="H50" s="1499"/>
      <c r="I50" s="1499"/>
      <c r="J50" s="1499"/>
      <c r="K50" s="1499"/>
      <c r="L50" s="1499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00" t="s">
        <v>1506</v>
      </c>
      <c r="H51" s="1500"/>
      <c r="I51" s="1500"/>
      <c r="J51" s="1500"/>
      <c r="K51" s="1500"/>
      <c r="L51" s="1500"/>
      <c r="M51" s="537"/>
    </row>
    <row r="52" spans="2:13" x14ac:dyDescent="0.25">
      <c r="B52" s="546"/>
      <c r="C52" s="546"/>
      <c r="D52" s="547"/>
      <c r="E52" s="541"/>
      <c r="F52" s="540"/>
      <c r="G52" s="537"/>
      <c r="H52" s="1501"/>
      <c r="I52" s="1501"/>
      <c r="J52" s="1501"/>
      <c r="K52" s="1501"/>
      <c r="L52" s="1501"/>
      <c r="M52" s="1501"/>
    </row>
    <row r="53" spans="2:13" x14ac:dyDescent="0.25">
      <c r="B53" s="531"/>
      <c r="C53" s="531"/>
      <c r="D53" s="259"/>
      <c r="E53" s="1174"/>
      <c r="F53" s="1425"/>
      <c r="G53" s="1425"/>
      <c r="H53" s="1425"/>
      <c r="I53" s="1425"/>
      <c r="J53" s="1425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423" t="s">
        <v>0</v>
      </c>
      <c r="B6" s="1423"/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259"/>
    </row>
    <row r="7" spans="1:14" x14ac:dyDescent="0.25">
      <c r="A7" s="1423" t="s">
        <v>1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259"/>
    </row>
    <row r="8" spans="1:14" x14ac:dyDescent="0.25">
      <c r="A8" s="1423" t="s">
        <v>3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259"/>
    </row>
    <row r="9" spans="1:14" x14ac:dyDescent="0.25">
      <c r="A9" s="1423" t="s">
        <v>1528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259"/>
    </row>
    <row r="10" spans="1:14" x14ac:dyDescent="0.25">
      <c r="A10" s="1511" t="s">
        <v>412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582" t="s">
        <v>7</v>
      </c>
      <c r="B12" s="1580" t="s">
        <v>937</v>
      </c>
      <c r="C12" s="1580" t="s">
        <v>9</v>
      </c>
      <c r="D12" s="1067" t="s">
        <v>832</v>
      </c>
      <c r="E12" s="1593" t="s">
        <v>12</v>
      </c>
      <c r="F12" s="1592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82" t="s">
        <v>20</v>
      </c>
    </row>
    <row r="13" spans="1:14" x14ac:dyDescent="0.25">
      <c r="A13" s="1582"/>
      <c r="B13" s="1580"/>
      <c r="C13" s="1580"/>
      <c r="D13" s="1067" t="s">
        <v>21</v>
      </c>
      <c r="E13" s="1593" t="s">
        <v>21</v>
      </c>
      <c r="F13" s="1592"/>
      <c r="G13" s="1592"/>
      <c r="H13" s="1592"/>
      <c r="I13" s="1592"/>
      <c r="J13" s="1592"/>
      <c r="K13" s="1592"/>
      <c r="L13" s="1592"/>
      <c r="M13" s="1582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498" t="s">
        <v>1225</v>
      </c>
      <c r="I39" s="1498"/>
      <c r="J39" s="1498"/>
      <c r="K39" s="1498"/>
      <c r="L39" s="1498"/>
      <c r="M39" s="1498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499" t="s">
        <v>852</v>
      </c>
      <c r="I40" s="1499"/>
      <c r="J40" s="1499"/>
      <c r="K40" s="1499"/>
      <c r="L40" s="1499"/>
      <c r="M40" s="1499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00" t="s">
        <v>1521</v>
      </c>
      <c r="I41" s="1500"/>
      <c r="J41" s="1500"/>
      <c r="K41" s="1500"/>
      <c r="L41" s="1500"/>
      <c r="M41" s="1500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01"/>
      <c r="J42" s="1501"/>
      <c r="K42" s="1501"/>
      <c r="L42" s="1501"/>
      <c r="M42" s="1501"/>
      <c r="N42" s="1501"/>
    </row>
    <row r="43" spans="1:14" ht="15.75" x14ac:dyDescent="0.25">
      <c r="A43" s="267"/>
      <c r="B43" s="267"/>
      <c r="C43" s="267"/>
      <c r="D43" s="268"/>
      <c r="E43" s="268"/>
      <c r="F43" s="269"/>
      <c r="G43" s="1429"/>
      <c r="H43" s="1429"/>
      <c r="I43" s="1429"/>
      <c r="J43" s="1429"/>
      <c r="K43" s="1429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1529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82" t="s">
        <v>7</v>
      </c>
      <c r="B12" s="1580" t="s">
        <v>802</v>
      </c>
      <c r="C12" s="1580" t="s">
        <v>10</v>
      </c>
      <c r="D12" s="1067" t="s">
        <v>12</v>
      </c>
      <c r="E12" s="1593" t="s">
        <v>13</v>
      </c>
      <c r="F12" s="1592" t="s">
        <v>14</v>
      </c>
      <c r="G12" s="1592" t="s">
        <v>15</v>
      </c>
      <c r="H12" s="1592" t="s">
        <v>16</v>
      </c>
      <c r="I12" s="1592" t="s">
        <v>17</v>
      </c>
      <c r="J12" s="1592" t="s">
        <v>18</v>
      </c>
      <c r="K12" s="1592" t="s">
        <v>19</v>
      </c>
      <c r="L12" s="1592" t="s">
        <v>20</v>
      </c>
    </row>
    <row r="13" spans="1:12" ht="15" customHeight="1" x14ac:dyDescent="0.25">
      <c r="A13" s="1582"/>
      <c r="B13" s="1580"/>
      <c r="C13" s="1580"/>
      <c r="D13" s="1067" t="s">
        <v>21</v>
      </c>
      <c r="E13" s="1593"/>
      <c r="F13" s="1592"/>
      <c r="G13" s="1592"/>
      <c r="H13" s="1592"/>
      <c r="I13" s="1592"/>
      <c r="J13" s="1592"/>
      <c r="K13" s="1592"/>
      <c r="L13" s="1592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554" t="s">
        <v>1255</v>
      </c>
      <c r="G32" s="1554"/>
      <c r="H32" s="1554"/>
      <c r="I32" s="1554"/>
      <c r="J32" s="1554"/>
      <c r="K32" s="1554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499" t="s">
        <v>852</v>
      </c>
      <c r="G33" s="1499"/>
      <c r="H33" s="1499"/>
      <c r="I33" s="1499"/>
      <c r="J33" s="1499"/>
      <c r="K33" s="1499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00" t="s">
        <v>1506</v>
      </c>
      <c r="G34" s="1500"/>
      <c r="H34" s="1500"/>
      <c r="I34" s="1500"/>
      <c r="J34" s="1500"/>
      <c r="K34" s="1500"/>
      <c r="L34" s="537"/>
    </row>
    <row r="35" spans="1:12" x14ac:dyDescent="0.25">
      <c r="A35" s="546"/>
      <c r="B35" s="546"/>
      <c r="C35" s="547"/>
      <c r="D35" s="541"/>
      <c r="E35" s="540"/>
      <c r="F35" s="537"/>
      <c r="G35" s="1501"/>
      <c r="H35" s="1501"/>
      <c r="I35" s="1501"/>
      <c r="J35" s="1501"/>
      <c r="K35" s="1501"/>
      <c r="L35" s="1501"/>
    </row>
    <row r="36" spans="1:12" ht="15.75" x14ac:dyDescent="0.25">
      <c r="A36" s="267"/>
      <c r="B36" s="267"/>
      <c r="C36" s="268"/>
      <c r="D36" s="269"/>
      <c r="E36" s="1429"/>
      <c r="F36" s="1429"/>
      <c r="G36" s="1429"/>
      <c r="H36" s="1429"/>
      <c r="I36" s="1429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559" t="s">
        <v>1502</v>
      </c>
      <c r="B6" s="1559"/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</row>
    <row r="7" spans="1:14" ht="0.75" customHeight="1" x14ac:dyDescent="0.25">
      <c r="A7" s="1559"/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1:14" ht="15.75" x14ac:dyDescent="0.25">
      <c r="A8" s="1559" t="s">
        <v>1460</v>
      </c>
      <c r="B8" s="1559"/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</row>
    <row r="9" spans="1:14" ht="15.75" x14ac:dyDescent="0.25">
      <c r="A9" s="1559" t="s">
        <v>1533</v>
      </c>
      <c r="B9" s="1559"/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</row>
    <row r="10" spans="1:14" ht="15.75" x14ac:dyDescent="0.25">
      <c r="A10" s="1575" t="s">
        <v>404</v>
      </c>
      <c r="B10" s="1575"/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76" t="s">
        <v>7</v>
      </c>
      <c r="B12" s="1576" t="s">
        <v>802</v>
      </c>
      <c r="C12" s="1576" t="s">
        <v>9</v>
      </c>
      <c r="D12" s="1576" t="s">
        <v>11</v>
      </c>
      <c r="E12" s="1057" t="s">
        <v>12</v>
      </c>
      <c r="F12" s="1578" t="s">
        <v>13</v>
      </c>
      <c r="G12" s="1579" t="s">
        <v>14</v>
      </c>
      <c r="H12" s="1579" t="s">
        <v>15</v>
      </c>
      <c r="I12" s="1595" t="s">
        <v>16</v>
      </c>
      <c r="J12" s="1579" t="s">
        <v>17</v>
      </c>
      <c r="K12" s="1595" t="s">
        <v>18</v>
      </c>
      <c r="L12" s="1595" t="s">
        <v>19</v>
      </c>
      <c r="M12" s="1579" t="s">
        <v>20</v>
      </c>
    </row>
    <row r="13" spans="1:14" ht="15.75" x14ac:dyDescent="0.25">
      <c r="A13" s="1576"/>
      <c r="B13" s="1576"/>
      <c r="C13" s="1576"/>
      <c r="D13" s="1576"/>
      <c r="E13" s="1057" t="s">
        <v>21</v>
      </c>
      <c r="F13" s="1578"/>
      <c r="G13" s="1579"/>
      <c r="H13" s="1579"/>
      <c r="I13" s="1595"/>
      <c r="J13" s="1579"/>
      <c r="K13" s="1595"/>
      <c r="L13" s="1595"/>
      <c r="M13" s="157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577" t="s">
        <v>1271</v>
      </c>
      <c r="B247" s="1577"/>
      <c r="C247" s="874"/>
      <c r="D247" s="874"/>
      <c r="E247" s="875"/>
      <c r="F247" s="873"/>
      <c r="G247" s="873"/>
      <c r="H247" s="1557" t="s">
        <v>852</v>
      </c>
      <c r="I247" s="1557"/>
      <c r="J247" s="1557"/>
      <c r="K247" s="1557"/>
      <c r="L247" s="1557"/>
      <c r="M247" s="1557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558" t="s">
        <v>1504</v>
      </c>
      <c r="J248" s="1558"/>
      <c r="K248" s="1558"/>
      <c r="L248" s="1558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1549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10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94" t="s">
        <v>17</v>
      </c>
      <c r="M11" s="1594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94"/>
      <c r="M12" s="1594"/>
      <c r="N12" s="1581"/>
      <c r="O12" s="1581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583" t="s">
        <v>1375</v>
      </c>
      <c r="J158" s="1583"/>
      <c r="K158" s="1583"/>
      <c r="L158" s="1583"/>
      <c r="M158" s="1583"/>
      <c r="N158" s="1583"/>
      <c r="O158" s="158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564" t="s">
        <v>1554</v>
      </c>
      <c r="J159" s="1564"/>
      <c r="K159" s="1564"/>
      <c r="L159" s="1564"/>
      <c r="M159" s="1564"/>
      <c r="N159" s="1564"/>
      <c r="O159" s="1564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1534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85" t="s">
        <v>7</v>
      </c>
      <c r="B13" s="1585" t="s">
        <v>937</v>
      </c>
      <c r="C13" s="1585" t="s">
        <v>8</v>
      </c>
      <c r="D13" s="1585" t="s">
        <v>10</v>
      </c>
      <c r="E13" s="1585" t="s">
        <v>11</v>
      </c>
      <c r="F13" s="1047" t="s">
        <v>12</v>
      </c>
      <c r="G13" s="1585" t="s">
        <v>13</v>
      </c>
      <c r="H13" s="1585" t="s">
        <v>14</v>
      </c>
      <c r="I13" s="1585" t="s">
        <v>15</v>
      </c>
      <c r="J13" s="1585" t="s">
        <v>16</v>
      </c>
      <c r="K13" s="1585" t="s">
        <v>17</v>
      </c>
      <c r="L13" s="1585" t="s">
        <v>18</v>
      </c>
      <c r="M13" s="1585" t="s">
        <v>19</v>
      </c>
      <c r="N13" s="1585" t="s">
        <v>20</v>
      </c>
    </row>
    <row r="14" spans="1:14" x14ac:dyDescent="0.25">
      <c r="A14" s="1585"/>
      <c r="B14" s="1585"/>
      <c r="C14" s="1585"/>
      <c r="D14" s="1585"/>
      <c r="E14" s="1585"/>
      <c r="F14" s="1047" t="s">
        <v>21</v>
      </c>
      <c r="G14" s="1585"/>
      <c r="H14" s="1585"/>
      <c r="I14" s="1585"/>
      <c r="J14" s="1585"/>
      <c r="K14" s="1585"/>
      <c r="L14" s="1585"/>
      <c r="M14" s="1585"/>
      <c r="N14" s="158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562" t="s">
        <v>1269</v>
      </c>
      <c r="B56" s="1562"/>
      <c r="C56" s="1562"/>
      <c r="D56" s="753"/>
      <c r="E56" s="753"/>
      <c r="F56" s="754"/>
      <c r="G56" s="755"/>
      <c r="I56" s="1563" t="s">
        <v>852</v>
      </c>
      <c r="J56" s="1563"/>
      <c r="K56" s="1563"/>
      <c r="L56" s="1563"/>
      <c r="M56" s="1563"/>
      <c r="N56" s="1563"/>
    </row>
    <row r="57" spans="1:14" s="259" customFormat="1" ht="19.5" customHeight="1" x14ac:dyDescent="0.25">
      <c r="A57" s="1500" t="s">
        <v>1270</v>
      </c>
      <c r="B57" s="1500"/>
      <c r="C57" s="1500"/>
      <c r="D57" s="753"/>
      <c r="E57" s="753"/>
      <c r="F57" s="754"/>
      <c r="G57" s="755"/>
      <c r="I57" s="1564" t="s">
        <v>1505</v>
      </c>
      <c r="J57" s="1564"/>
      <c r="K57" s="1564"/>
      <c r="L57" s="1564"/>
      <c r="M57" s="1564"/>
      <c r="N57" s="1564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01"/>
      <c r="J69" s="1501"/>
      <c r="K69" s="1501"/>
      <c r="L69" s="1501"/>
      <c r="M69" s="1501"/>
      <c r="N69" s="1501"/>
    </row>
    <row r="70" spans="1:14" ht="15.75" x14ac:dyDescent="0.25">
      <c r="A70" s="267"/>
      <c r="B70" s="267"/>
      <c r="C70" s="267"/>
      <c r="D70" s="268"/>
      <c r="E70" s="268"/>
      <c r="F70" s="269"/>
      <c r="G70" s="1429"/>
      <c r="H70" s="1429"/>
      <c r="I70" s="1429"/>
      <c r="J70" s="1429"/>
      <c r="K70" s="1429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4" ht="13.5" customHeight="1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4" ht="12" customHeight="1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4" x14ac:dyDescent="0.25">
      <c r="B8" s="1574" t="s">
        <v>1535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4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98" t="s">
        <v>7</v>
      </c>
      <c r="C11" s="1598" t="s">
        <v>802</v>
      </c>
      <c r="D11" s="1600" t="s">
        <v>9</v>
      </c>
      <c r="E11" s="1046" t="s">
        <v>12</v>
      </c>
      <c r="F11" s="1602" t="s">
        <v>13</v>
      </c>
      <c r="G11" s="1596" t="s">
        <v>14</v>
      </c>
      <c r="H11" s="1596" t="s">
        <v>15</v>
      </c>
      <c r="I11" s="1596" t="s">
        <v>16</v>
      </c>
      <c r="J11" s="1596" t="s">
        <v>17</v>
      </c>
      <c r="K11" s="1596" t="s">
        <v>18</v>
      </c>
      <c r="L11" s="1596" t="s">
        <v>19</v>
      </c>
      <c r="M11" s="1596" t="s">
        <v>20</v>
      </c>
    </row>
    <row r="12" spans="2:14" ht="16.5" customHeight="1" x14ac:dyDescent="0.25">
      <c r="B12" s="1599"/>
      <c r="C12" s="1599"/>
      <c r="D12" s="1601"/>
      <c r="E12" s="1046" t="s">
        <v>21</v>
      </c>
      <c r="F12" s="1603"/>
      <c r="G12" s="1597"/>
      <c r="H12" s="1597"/>
      <c r="I12" s="1597"/>
      <c r="J12" s="1597"/>
      <c r="K12" s="1597"/>
      <c r="L12" s="1597"/>
      <c r="M12" s="1597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570" t="s">
        <v>1372</v>
      </c>
      <c r="H78" s="1570"/>
      <c r="I78" s="1570"/>
      <c r="J78" s="1570"/>
      <c r="K78" s="1570"/>
      <c r="L78" s="1570"/>
    </row>
    <row r="79" spans="2:12" x14ac:dyDescent="0.25">
      <c r="B79" s="1083" t="s">
        <v>1238</v>
      </c>
      <c r="C79" s="1083"/>
      <c r="D79" s="921"/>
      <c r="E79" s="915"/>
      <c r="F79" s="915"/>
      <c r="G79" s="1568" t="s">
        <v>1222</v>
      </c>
      <c r="H79" s="1568"/>
      <c r="I79" s="1568"/>
      <c r="J79" s="1568"/>
      <c r="K79" s="1568"/>
      <c r="L79" s="1568"/>
    </row>
    <row r="80" spans="2:12" x14ac:dyDescent="0.25">
      <c r="B80" s="916" t="s">
        <v>1239</v>
      </c>
      <c r="C80" s="916"/>
      <c r="D80" s="915"/>
      <c r="E80" s="915"/>
      <c r="F80" s="923"/>
      <c r="G80" s="1567" t="s">
        <v>1224</v>
      </c>
      <c r="H80" s="1567"/>
      <c r="I80" s="1567"/>
      <c r="J80" s="1567"/>
      <c r="K80" s="1567"/>
      <c r="L80" s="1567"/>
    </row>
    <row r="84" spans="5:13" ht="30" customHeight="1" x14ac:dyDescent="0.25"/>
    <row r="88" spans="5:13" x14ac:dyDescent="0.25">
      <c r="E88" s="924"/>
      <c r="F88" s="923"/>
      <c r="G88" s="915"/>
      <c r="H88" s="1572"/>
      <c r="I88" s="1572"/>
      <c r="J88" s="1572"/>
      <c r="K88" s="1572"/>
      <c r="L88" s="1572"/>
      <c r="M88" s="1572"/>
    </row>
    <row r="89" spans="5:13" x14ac:dyDescent="0.25">
      <c r="E89" s="925"/>
      <c r="F89" s="1565"/>
      <c r="G89" s="1565"/>
      <c r="H89" s="1565"/>
      <c r="I89" s="1565"/>
      <c r="J89" s="1565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</row>
    <row r="7" spans="2:13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2:13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2:13" x14ac:dyDescent="0.25">
      <c r="B9" s="1423" t="s">
        <v>1536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2:13" x14ac:dyDescent="0.25">
      <c r="B10" s="1425" t="s">
        <v>1197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554" t="s">
        <v>1250</v>
      </c>
      <c r="H49" s="1554"/>
      <c r="I49" s="1554"/>
      <c r="J49" s="1554"/>
      <c r="K49" s="1554"/>
      <c r="L49" s="1554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499" t="s">
        <v>852</v>
      </c>
      <c r="H50" s="1499"/>
      <c r="I50" s="1499"/>
      <c r="J50" s="1499"/>
      <c r="K50" s="1499"/>
      <c r="L50" s="1499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00" t="s">
        <v>1506</v>
      </c>
      <c r="H51" s="1500"/>
      <c r="I51" s="1500"/>
      <c r="J51" s="1500"/>
      <c r="K51" s="1500"/>
      <c r="L51" s="1500"/>
      <c r="M51" s="537"/>
    </row>
    <row r="52" spans="2:13" x14ac:dyDescent="0.25">
      <c r="B52" s="546"/>
      <c r="C52" s="546"/>
      <c r="D52" s="547"/>
      <c r="E52" s="541"/>
      <c r="F52" s="540"/>
      <c r="G52" s="537"/>
      <c r="H52" s="1501"/>
      <c r="I52" s="1501"/>
      <c r="J52" s="1501"/>
      <c r="K52" s="1501"/>
      <c r="L52" s="1501"/>
      <c r="M52" s="1501"/>
    </row>
    <row r="53" spans="2:13" x14ac:dyDescent="0.25">
      <c r="B53" s="531"/>
      <c r="C53" s="531"/>
      <c r="D53" s="259"/>
      <c r="E53" s="1174"/>
      <c r="F53" s="1425"/>
      <c r="G53" s="1425"/>
      <c r="H53" s="1425"/>
      <c r="I53" s="1425"/>
      <c r="J53" s="1425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423" t="s">
        <v>0</v>
      </c>
      <c r="B6" s="1423"/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259"/>
    </row>
    <row r="7" spans="1:14" x14ac:dyDescent="0.25">
      <c r="A7" s="1423" t="s">
        <v>1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259"/>
    </row>
    <row r="8" spans="1:14" x14ac:dyDescent="0.25">
      <c r="A8" s="1423" t="s">
        <v>3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259"/>
    </row>
    <row r="9" spans="1:14" x14ac:dyDescent="0.25">
      <c r="A9" s="1423" t="s">
        <v>1537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259"/>
    </row>
    <row r="10" spans="1:14" x14ac:dyDescent="0.25">
      <c r="A10" s="1511" t="s">
        <v>412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582" t="s">
        <v>7</v>
      </c>
      <c r="B12" s="1580" t="s">
        <v>937</v>
      </c>
      <c r="C12" s="1580" t="s">
        <v>9</v>
      </c>
      <c r="D12" s="1067" t="s">
        <v>832</v>
      </c>
      <c r="E12" s="1593" t="s">
        <v>12</v>
      </c>
      <c r="F12" s="1592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82" t="s">
        <v>20</v>
      </c>
    </row>
    <row r="13" spans="1:14" x14ac:dyDescent="0.25">
      <c r="A13" s="1582"/>
      <c r="B13" s="1580"/>
      <c r="C13" s="1580"/>
      <c r="D13" s="1067" t="s">
        <v>21</v>
      </c>
      <c r="E13" s="1593" t="s">
        <v>21</v>
      </c>
      <c r="F13" s="1592"/>
      <c r="G13" s="1592"/>
      <c r="H13" s="1592"/>
      <c r="I13" s="1592"/>
      <c r="J13" s="1592"/>
      <c r="K13" s="1592"/>
      <c r="L13" s="1592"/>
      <c r="M13" s="1582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498" t="s">
        <v>1225</v>
      </c>
      <c r="I39" s="1498"/>
      <c r="J39" s="1498"/>
      <c r="K39" s="1498"/>
      <c r="L39" s="1498"/>
      <c r="M39" s="1498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499" t="s">
        <v>852</v>
      </c>
      <c r="I40" s="1499"/>
      <c r="J40" s="1499"/>
      <c r="K40" s="1499"/>
      <c r="L40" s="1499"/>
      <c r="M40" s="1499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00" t="s">
        <v>1521</v>
      </c>
      <c r="I41" s="1500"/>
      <c r="J41" s="1500"/>
      <c r="K41" s="1500"/>
      <c r="L41" s="1500"/>
      <c r="M41" s="1500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01"/>
      <c r="J42" s="1501"/>
      <c r="K42" s="1501"/>
      <c r="L42" s="1501"/>
      <c r="M42" s="1501"/>
      <c r="N42" s="1501"/>
    </row>
    <row r="43" spans="1:14" ht="15.75" x14ac:dyDescent="0.25">
      <c r="A43" s="267"/>
      <c r="B43" s="267"/>
      <c r="C43" s="267"/>
      <c r="D43" s="268"/>
      <c r="E43" s="268"/>
      <c r="F43" s="269"/>
      <c r="G43" s="1429"/>
      <c r="H43" s="1429"/>
      <c r="I43" s="1429"/>
      <c r="J43" s="1429"/>
      <c r="K43" s="1429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1538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82" t="s">
        <v>7</v>
      </c>
      <c r="B12" s="1580" t="s">
        <v>802</v>
      </c>
      <c r="C12" s="1580" t="s">
        <v>10</v>
      </c>
      <c r="D12" s="1067" t="s">
        <v>12</v>
      </c>
      <c r="E12" s="1593" t="s">
        <v>13</v>
      </c>
      <c r="F12" s="1592" t="s">
        <v>14</v>
      </c>
      <c r="G12" s="1592" t="s">
        <v>15</v>
      </c>
      <c r="H12" s="1592" t="s">
        <v>16</v>
      </c>
      <c r="I12" s="1592" t="s">
        <v>17</v>
      </c>
      <c r="J12" s="1592" t="s">
        <v>18</v>
      </c>
      <c r="K12" s="1592" t="s">
        <v>19</v>
      </c>
      <c r="L12" s="1592" t="s">
        <v>20</v>
      </c>
    </row>
    <row r="13" spans="1:12" ht="15" customHeight="1" x14ac:dyDescent="0.25">
      <c r="A13" s="1582"/>
      <c r="B13" s="1580"/>
      <c r="C13" s="1580"/>
      <c r="D13" s="1067" t="s">
        <v>21</v>
      </c>
      <c r="E13" s="1593"/>
      <c r="F13" s="1592"/>
      <c r="G13" s="1592"/>
      <c r="H13" s="1592"/>
      <c r="I13" s="1592"/>
      <c r="J13" s="1592"/>
      <c r="K13" s="1592"/>
      <c r="L13" s="1592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554" t="s">
        <v>1255</v>
      </c>
      <c r="G32" s="1554"/>
      <c r="H32" s="1554"/>
      <c r="I32" s="1554"/>
      <c r="J32" s="1554"/>
      <c r="K32" s="1554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499" t="s">
        <v>852</v>
      </c>
      <c r="G33" s="1499"/>
      <c r="H33" s="1499"/>
      <c r="I33" s="1499"/>
      <c r="J33" s="1499"/>
      <c r="K33" s="1499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00" t="s">
        <v>1506</v>
      </c>
      <c r="G34" s="1500"/>
      <c r="H34" s="1500"/>
      <c r="I34" s="1500"/>
      <c r="J34" s="1500"/>
      <c r="K34" s="1500"/>
      <c r="L34" s="537"/>
    </row>
    <row r="35" spans="1:12" x14ac:dyDescent="0.25">
      <c r="A35" s="546"/>
      <c r="B35" s="546"/>
      <c r="C35" s="547"/>
      <c r="D35" s="541"/>
      <c r="E35" s="540"/>
      <c r="F35" s="537"/>
      <c r="G35" s="1501"/>
      <c r="H35" s="1501"/>
      <c r="I35" s="1501"/>
      <c r="J35" s="1501"/>
      <c r="K35" s="1501"/>
      <c r="L35" s="1501"/>
    </row>
    <row r="36" spans="1:12" ht="15.75" x14ac:dyDescent="0.25">
      <c r="A36" s="267"/>
      <c r="B36" s="267"/>
      <c r="C36" s="268"/>
      <c r="D36" s="269"/>
      <c r="E36" s="1429"/>
      <c r="F36" s="1429"/>
      <c r="G36" s="1429"/>
      <c r="H36" s="1429"/>
      <c r="I36" s="1429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183" zoomScale="80" zoomScaleNormal="80" workbookViewId="0">
      <selection activeCell="A203" sqref="A20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559" t="s">
        <v>1502</v>
      </c>
      <c r="B6" s="1559"/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</row>
    <row r="7" spans="1:14" ht="0.75" customHeight="1" x14ac:dyDescent="0.25">
      <c r="A7" s="1559"/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1:14" ht="15.75" x14ac:dyDescent="0.25">
      <c r="A8" s="1559" t="s">
        <v>1460</v>
      </c>
      <c r="B8" s="1559"/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</row>
    <row r="9" spans="1:14" ht="15.75" x14ac:dyDescent="0.25">
      <c r="A9" s="1559" t="s">
        <v>1557</v>
      </c>
      <c r="B9" s="1559"/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</row>
    <row r="10" spans="1:14" ht="15.75" x14ac:dyDescent="0.25">
      <c r="A10" s="1575" t="s">
        <v>404</v>
      </c>
      <c r="B10" s="1575"/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576" t="s">
        <v>7</v>
      </c>
      <c r="B12" s="1576" t="s">
        <v>802</v>
      </c>
      <c r="C12" s="1576" t="s">
        <v>9</v>
      </c>
      <c r="D12" s="1576" t="s">
        <v>11</v>
      </c>
      <c r="E12" s="1057" t="s">
        <v>12</v>
      </c>
      <c r="F12" s="1578" t="s">
        <v>13</v>
      </c>
      <c r="G12" s="1579" t="s">
        <v>14</v>
      </c>
      <c r="H12" s="1579" t="s">
        <v>15</v>
      </c>
      <c r="I12" s="1595" t="s">
        <v>16</v>
      </c>
      <c r="J12" s="1595" t="s">
        <v>17</v>
      </c>
      <c r="K12" s="1595" t="s">
        <v>18</v>
      </c>
      <c r="L12" s="1595" t="s">
        <v>19</v>
      </c>
      <c r="M12" s="1579" t="s">
        <v>20</v>
      </c>
    </row>
    <row r="13" spans="1:14" ht="15.75" x14ac:dyDescent="0.25">
      <c r="A13" s="1576"/>
      <c r="B13" s="1576"/>
      <c r="C13" s="1576"/>
      <c r="D13" s="1576"/>
      <c r="E13" s="1057" t="s">
        <v>21</v>
      </c>
      <c r="F13" s="1578"/>
      <c r="G13" s="1579"/>
      <c r="H13" s="1579"/>
      <c r="I13" s="1595"/>
      <c r="J13" s="1595"/>
      <c r="K13" s="1595"/>
      <c r="L13" s="1595"/>
      <c r="M13" s="157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6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6">
        <f t="shared" si="7"/>
        <v>6309.38</v>
      </c>
      <c r="J44" s="963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8">SUM(F47:F48)</f>
        <v>0</v>
      </c>
      <c r="G49" s="965">
        <f t="shared" si="8"/>
        <v>73500</v>
      </c>
      <c r="H49" s="966">
        <f t="shared" si="8"/>
        <v>2109.4499999999998</v>
      </c>
      <c r="I49" s="1192">
        <f t="shared" si="8"/>
        <v>936.62</v>
      </c>
      <c r="J49" s="963">
        <f t="shared" si="8"/>
        <v>2234.4</v>
      </c>
      <c r="K49" s="963">
        <f t="shared" si="8"/>
        <v>1765.46</v>
      </c>
      <c r="L49" s="963">
        <f t="shared" si="8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192">
        <f t="shared" si="9"/>
        <v>0</v>
      </c>
      <c r="J53" s="963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6">
        <f>SUM(I56:I58)</f>
        <v>1116.24</v>
      </c>
      <c r="J59" s="963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20">SUM(G97:G100)</f>
        <v>222000</v>
      </c>
      <c r="H101" s="966">
        <f t="shared" si="20"/>
        <v>6371.4</v>
      </c>
      <c r="I101" s="966">
        <f t="shared" si="20"/>
        <v>11833.79</v>
      </c>
      <c r="J101" s="963">
        <f t="shared" si="20"/>
        <v>6748.7999999999993</v>
      </c>
      <c r="K101" s="963">
        <f t="shared" si="20"/>
        <v>3480.7</v>
      </c>
      <c r="L101" s="963">
        <f t="shared" si="20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1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21"/>
        <v>2644.8</v>
      </c>
      <c r="K110" s="963">
        <f t="shared" si="21"/>
        <v>50</v>
      </c>
      <c r="L110" s="963">
        <f t="shared" si="21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22">SUM(G113:G113)</f>
        <v>80000</v>
      </c>
      <c r="H114" s="965">
        <f t="shared" si="22"/>
        <v>2296</v>
      </c>
      <c r="I114" s="966">
        <f t="shared" si="22"/>
        <v>6972</v>
      </c>
      <c r="J114" s="963">
        <f t="shared" si="22"/>
        <v>2432</v>
      </c>
      <c r="K114" s="963">
        <f t="shared" si="22"/>
        <v>1740.46</v>
      </c>
      <c r="L114" s="963">
        <f t="shared" si="22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>+G118-L118</f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ref="M119:M122" si="23">+G119-L119</f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ref="M120" si="24">+G120-L120</f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3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3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5">SUM(E117:E122)</f>
        <v>490000</v>
      </c>
      <c r="F123" s="964">
        <f t="shared" si="25"/>
        <v>0</v>
      </c>
      <c r="G123" s="963">
        <f t="shared" si="25"/>
        <v>490000</v>
      </c>
      <c r="H123" s="963">
        <f t="shared" si="25"/>
        <v>14063</v>
      </c>
      <c r="I123" s="966">
        <f t="shared" si="25"/>
        <v>47405.54</v>
      </c>
      <c r="J123" s="963">
        <f t="shared" si="25"/>
        <v>14896</v>
      </c>
      <c r="K123" s="963">
        <f t="shared" si="25"/>
        <v>23133.62</v>
      </c>
      <c r="L123" s="963">
        <f t="shared" si="25"/>
        <v>99498.16</v>
      </c>
      <c r="M123" s="963">
        <f t="shared" si="25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6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6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6">
        <f t="shared" si="31"/>
        <v>36513.17</v>
      </c>
      <c r="J142" s="963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K147" si="32">SUM(G145:G146)</f>
        <v>123500</v>
      </c>
      <c r="H147" s="966">
        <f t="shared" si="32"/>
        <v>3544.45</v>
      </c>
      <c r="I147" s="966">
        <f t="shared" si="32"/>
        <v>8080.17</v>
      </c>
      <c r="J147" s="963">
        <f>SUM(J145:J146)</f>
        <v>3754.4</v>
      </c>
      <c r="K147" s="963">
        <f t="shared" si="32"/>
        <v>3837.66</v>
      </c>
      <c r="L147" s="963">
        <f>SUM(L145:L146)</f>
        <v>19216.68</v>
      </c>
      <c r="M147" s="963">
        <f>SUM(M145:M146)</f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196">
        <f>SUM(I150:I150)</f>
        <v>936.62</v>
      </c>
      <c r="J151" s="1091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6">
        <f>SUM(I154:I157)</f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6">
        <f>SUM(I161:I162)</f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6">
        <f>SUM(I166:I167)</f>
        <v>8337.49</v>
      </c>
      <c r="J168" s="963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6">
        <f>SUM(I171:I176)</f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42">SUM(H180:H184)</f>
        <v>7289.7999999999993</v>
      </c>
      <c r="I185" s="966">
        <f>SUM(I180:I184)</f>
        <v>11147.350000000002</v>
      </c>
      <c r="J185" s="963">
        <f t="shared" si="42"/>
        <v>7721.6</v>
      </c>
      <c r="K185" s="963">
        <f t="shared" si="42"/>
        <v>2668.4</v>
      </c>
      <c r="L185" s="963">
        <f t="shared" si="42"/>
        <v>28827.15</v>
      </c>
      <c r="M185" s="963">
        <f t="shared" si="42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 t="shared" ref="L188:L192" si="43"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 t="shared" si="43"/>
        <v>23926.87</v>
      </c>
      <c r="M189" s="1031">
        <f t="shared" ref="M189:M223" si="4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 t="shared" si="43"/>
        <v>12153.869999999999</v>
      </c>
      <c r="M190" s="1031">
        <f t="shared" si="4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 t="shared" si="43"/>
        <v>9530.48</v>
      </c>
      <c r="M191" s="1031">
        <f t="shared" si="4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 t="shared" si="43"/>
        <v>15451.01</v>
      </c>
      <c r="M192" s="1031">
        <f t="shared" si="4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4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4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45">+H195+I195+J195+K195</f>
        <v>7907.38</v>
      </c>
      <c r="M195" s="1032">
        <f t="shared" si="4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45"/>
        <v>4990.6100000000006</v>
      </c>
      <c r="M196" s="1032">
        <f t="shared" si="4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45"/>
        <v>2331.06</v>
      </c>
      <c r="M199" s="1032">
        <f t="shared" si="4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4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45"/>
        <v>3532.4700000000003</v>
      </c>
      <c r="M203" s="1032">
        <f t="shared" si="4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45"/>
        <v>3532.4700000000003</v>
      </c>
      <c r="M207" s="1032">
        <f t="shared" si="4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45"/>
        <v>1502.5</v>
      </c>
      <c r="M212" s="1032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45"/>
        <v>1798</v>
      </c>
      <c r="M216" s="1032">
        <f t="shared" si="4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45"/>
        <v>3907</v>
      </c>
      <c r="M217" s="1032">
        <f t="shared" si="4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45"/>
        <v>1798</v>
      </c>
      <c r="M219" s="1032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4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>SUM(G188:G223)</f>
        <v>1628000</v>
      </c>
      <c r="H224" s="963">
        <f t="shared" ref="H224:L224" si="46">SUM(H188:H223)</f>
        <v>46723.600000000006</v>
      </c>
      <c r="I224" s="966">
        <f>SUM(I188:I223)</f>
        <v>75105.119999999952</v>
      </c>
      <c r="J224" s="963">
        <f t="shared" si="46"/>
        <v>49491.200000000012</v>
      </c>
      <c r="K224" s="963">
        <f>SUM(K188:K223)</f>
        <v>16076.96</v>
      </c>
      <c r="L224" s="963">
        <f t="shared" si="46"/>
        <v>187396.87999999998</v>
      </c>
      <c r="M224" s="963">
        <f>SUM(M188:M223)</f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47">+G19+G26+G30+G40+G44+G49+G53+G59+G74+G89+G94+G101+G105+G110+G114+G123+G129+G136+G142+G147+G151+G158+G163+G168+G177+G224+G185</f>
        <v>6942000</v>
      </c>
      <c r="H226" s="1076">
        <f t="shared" si="47"/>
        <v>199235.4</v>
      </c>
      <c r="I226" s="1076">
        <f t="shared" si="47"/>
        <v>434300.11999999988</v>
      </c>
      <c r="J226" s="1076">
        <f t="shared" si="47"/>
        <v>209721.93999999997</v>
      </c>
      <c r="K226" s="1076">
        <f t="shared" si="47"/>
        <v>149600.37</v>
      </c>
      <c r="L226" s="1076">
        <f t="shared" si="47"/>
        <v>992857.83000000019</v>
      </c>
      <c r="M226" s="1076">
        <f t="shared" si="4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577" t="s">
        <v>1271</v>
      </c>
      <c r="B245" s="1577"/>
      <c r="C245" s="874"/>
      <c r="D245" s="874"/>
      <c r="E245" s="875"/>
      <c r="F245" s="873"/>
      <c r="G245" s="873"/>
      <c r="H245" s="1557" t="s">
        <v>852</v>
      </c>
      <c r="I245" s="1557"/>
      <c r="J245" s="1557"/>
      <c r="K245" s="1557"/>
      <c r="L245" s="1557"/>
      <c r="M245" s="1557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558" t="s">
        <v>1504</v>
      </c>
      <c r="J246" s="1558"/>
      <c r="K246" s="1558"/>
      <c r="L246" s="1558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A6:M6"/>
    <mergeCell ref="A7:N7"/>
    <mergeCell ref="A8:M8"/>
    <mergeCell ref="A9:M9"/>
    <mergeCell ref="A10:M10"/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9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421" t="s">
        <v>0</v>
      </c>
      <c r="B5" s="1421"/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</row>
    <row r="6" spans="1:15" x14ac:dyDescent="0.25">
      <c r="A6" s="1421" t="s">
        <v>1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</row>
    <row r="7" spans="1:15" x14ac:dyDescent="0.25">
      <c r="A7" s="1421" t="s">
        <v>3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</row>
    <row r="8" spans="1:15" x14ac:dyDescent="0.25">
      <c r="A8" s="1421" t="s">
        <v>1558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</row>
    <row r="9" spans="1:15" x14ac:dyDescent="0.25">
      <c r="A9" s="1508" t="s">
        <v>441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580" t="s">
        <v>7</v>
      </c>
      <c r="B11" s="1580" t="s">
        <v>937</v>
      </c>
      <c r="C11" s="1582" t="s">
        <v>10</v>
      </c>
      <c r="D11" s="1580" t="s">
        <v>832</v>
      </c>
      <c r="E11" s="1580" t="s">
        <v>834</v>
      </c>
      <c r="F11" s="1580" t="s">
        <v>209</v>
      </c>
      <c r="G11" s="1051" t="s">
        <v>12</v>
      </c>
      <c r="H11" s="1584" t="s">
        <v>13</v>
      </c>
      <c r="I11" s="1581" t="s">
        <v>14</v>
      </c>
      <c r="J11" s="1581" t="s">
        <v>15</v>
      </c>
      <c r="K11" s="1581" t="s">
        <v>16</v>
      </c>
      <c r="L11" s="1594" t="s">
        <v>17</v>
      </c>
      <c r="M11" s="1594" t="s">
        <v>18</v>
      </c>
      <c r="N11" s="1581" t="s">
        <v>19</v>
      </c>
      <c r="O11" s="1581" t="s">
        <v>20</v>
      </c>
    </row>
    <row r="12" spans="1:15" x14ac:dyDescent="0.25">
      <c r="A12" s="1580"/>
      <c r="B12" s="1580"/>
      <c r="C12" s="1582"/>
      <c r="D12" s="1580"/>
      <c r="E12" s="1580"/>
      <c r="F12" s="1580"/>
      <c r="G12" s="1051" t="s">
        <v>21</v>
      </c>
      <c r="H12" s="1584"/>
      <c r="I12" s="1581"/>
      <c r="J12" s="1581"/>
      <c r="K12" s="1581"/>
      <c r="L12" s="1594"/>
      <c r="M12" s="1594"/>
      <c r="N12" s="1581"/>
      <c r="O12" s="1581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8">+I16+I20+I25+I29+I45+I49+I54+I65+I72+I76+I81+I85+I94+I99+I136+I40+I36+I33</f>
        <v>6060500</v>
      </c>
      <c r="J138" s="1126">
        <f t="shared" si="28"/>
        <v>173936.34999999998</v>
      </c>
      <c r="K138" s="1126">
        <f t="shared" si="28"/>
        <v>633779.62999999989</v>
      </c>
      <c r="L138" s="1126">
        <f t="shared" si="28"/>
        <v>184239.19999999998</v>
      </c>
      <c r="M138" s="1126">
        <f t="shared" si="28"/>
        <v>77416.790000000008</v>
      </c>
      <c r="N138" s="1126">
        <f t="shared" si="28"/>
        <v>1069371.97</v>
      </c>
      <c r="O138" s="1126">
        <f t="shared" si="28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583" t="s">
        <v>1375</v>
      </c>
      <c r="J158" s="1583"/>
      <c r="K158" s="1583"/>
      <c r="L158" s="1583"/>
      <c r="M158" s="1583"/>
      <c r="N158" s="1583"/>
      <c r="O158" s="158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564" t="s">
        <v>1554</v>
      </c>
      <c r="J159" s="1564"/>
      <c r="K159" s="1564"/>
      <c r="L159" s="1564"/>
      <c r="M159" s="1564"/>
      <c r="N159" s="1564"/>
      <c r="O159" s="1564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1423"/>
    </row>
    <row r="8" spans="1:14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1423"/>
    </row>
    <row r="9" spans="1:14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1423"/>
    </row>
    <row r="10" spans="1:14" x14ac:dyDescent="0.25">
      <c r="A10" s="1423" t="s">
        <v>1559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  <c r="N10" s="1423"/>
    </row>
    <row r="11" spans="1:14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85" t="s">
        <v>7</v>
      </c>
      <c r="B13" s="1585" t="s">
        <v>937</v>
      </c>
      <c r="C13" s="1585" t="s">
        <v>8</v>
      </c>
      <c r="D13" s="1585" t="s">
        <v>10</v>
      </c>
      <c r="E13" s="1585" t="s">
        <v>11</v>
      </c>
      <c r="F13" s="1047" t="s">
        <v>12</v>
      </c>
      <c r="G13" s="1585" t="s">
        <v>13</v>
      </c>
      <c r="H13" s="1585" t="s">
        <v>14</v>
      </c>
      <c r="I13" s="1585" t="s">
        <v>15</v>
      </c>
      <c r="J13" s="1585" t="s">
        <v>16</v>
      </c>
      <c r="K13" s="1585" t="s">
        <v>17</v>
      </c>
      <c r="L13" s="1585" t="s">
        <v>18</v>
      </c>
      <c r="M13" s="1585" t="s">
        <v>19</v>
      </c>
      <c r="N13" s="1585" t="s">
        <v>20</v>
      </c>
    </row>
    <row r="14" spans="1:14" x14ac:dyDescent="0.25">
      <c r="A14" s="1585"/>
      <c r="B14" s="1585"/>
      <c r="C14" s="1585"/>
      <c r="D14" s="1585"/>
      <c r="E14" s="1585"/>
      <c r="F14" s="1047" t="s">
        <v>21</v>
      </c>
      <c r="G14" s="1585"/>
      <c r="H14" s="1585"/>
      <c r="I14" s="1585"/>
      <c r="J14" s="1585"/>
      <c r="K14" s="1585"/>
      <c r="L14" s="1585"/>
      <c r="M14" s="1585"/>
      <c r="N14" s="158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ref="M29" si="1"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ref="M30" si="2"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>SUM(H15:H30)</f>
        <v>242000</v>
      </c>
      <c r="I31" s="273">
        <f t="shared" ref="I31:M31" si="3">SUM(I15:I30)</f>
        <v>0</v>
      </c>
      <c r="J31" s="273">
        <f t="shared" si="3"/>
        <v>4195.88</v>
      </c>
      <c r="K31" s="273">
        <f t="shared" si="3"/>
        <v>0</v>
      </c>
      <c r="L31" s="273">
        <f t="shared" si="3"/>
        <v>0</v>
      </c>
      <c r="M31" s="273">
        <f t="shared" si="3"/>
        <v>4195.88</v>
      </c>
      <c r="N31" s="273">
        <f>SUM(N15:N30)</f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4">+F31</f>
        <v>242000</v>
      </c>
      <c r="G32" s="1182">
        <f t="shared" si="4"/>
        <v>0</v>
      </c>
      <c r="H32" s="1182">
        <f t="shared" si="4"/>
        <v>242000</v>
      </c>
      <c r="I32" s="1182">
        <f t="shared" si="4"/>
        <v>0</v>
      </c>
      <c r="J32" s="1182">
        <f t="shared" si="4"/>
        <v>4195.88</v>
      </c>
      <c r="K32" s="1182">
        <f t="shared" si="4"/>
        <v>0</v>
      </c>
      <c r="L32" s="1182">
        <f t="shared" si="4"/>
        <v>0</v>
      </c>
      <c r="M32" s="1182">
        <f t="shared" si="4"/>
        <v>4195.88</v>
      </c>
      <c r="N32" s="1182">
        <f t="shared" si="4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562" t="s">
        <v>1269</v>
      </c>
      <c r="B50" s="1562"/>
      <c r="C50" s="1562"/>
      <c r="D50" s="753"/>
      <c r="E50" s="753"/>
      <c r="F50" s="754"/>
      <c r="G50" s="755"/>
      <c r="I50" s="1563" t="s">
        <v>852</v>
      </c>
      <c r="J50" s="1563"/>
      <c r="K50" s="1563"/>
      <c r="L50" s="1563"/>
      <c r="M50" s="1563"/>
      <c r="N50" s="1563"/>
    </row>
    <row r="51" spans="1:14" s="259" customFormat="1" ht="19.5" customHeight="1" x14ac:dyDescent="0.25">
      <c r="A51" s="1500" t="s">
        <v>1270</v>
      </c>
      <c r="B51" s="1500"/>
      <c r="C51" s="1500"/>
      <c r="D51" s="753"/>
      <c r="E51" s="753"/>
      <c r="F51" s="754"/>
      <c r="G51" s="755"/>
      <c r="I51" s="1564" t="s">
        <v>1505</v>
      </c>
      <c r="J51" s="1564"/>
      <c r="K51" s="1564"/>
      <c r="L51" s="1564"/>
      <c r="M51" s="1564"/>
      <c r="N51" s="1564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501"/>
      <c r="J63" s="1501"/>
      <c r="K63" s="1501"/>
      <c r="L63" s="1501"/>
      <c r="M63" s="1501"/>
      <c r="N63" s="1501"/>
    </row>
    <row r="64" spans="1:14" ht="15.75" x14ac:dyDescent="0.25">
      <c r="A64" s="267"/>
      <c r="B64" s="267"/>
      <c r="C64" s="267"/>
      <c r="D64" s="268"/>
      <c r="E64" s="268"/>
      <c r="F64" s="269"/>
      <c r="G64" s="1429"/>
      <c r="H64" s="1429"/>
      <c r="I64" s="1429"/>
      <c r="J64" s="1429"/>
      <c r="K64" s="1429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4" ht="13.5" customHeight="1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4" ht="12" customHeight="1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4" x14ac:dyDescent="0.25">
      <c r="B8" s="1574" t="s">
        <v>1560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4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98" t="s">
        <v>7</v>
      </c>
      <c r="C11" s="1598" t="s">
        <v>802</v>
      </c>
      <c r="D11" s="1600" t="s">
        <v>9</v>
      </c>
      <c r="E11" s="1046" t="s">
        <v>12</v>
      </c>
      <c r="F11" s="1602" t="s">
        <v>13</v>
      </c>
      <c r="G11" s="1596" t="s">
        <v>14</v>
      </c>
      <c r="H11" s="1596" t="s">
        <v>15</v>
      </c>
      <c r="I11" s="1596" t="s">
        <v>16</v>
      </c>
      <c r="J11" s="1596" t="s">
        <v>17</v>
      </c>
      <c r="K11" s="1596" t="s">
        <v>18</v>
      </c>
      <c r="L11" s="1596" t="s">
        <v>19</v>
      </c>
      <c r="M11" s="1596" t="s">
        <v>20</v>
      </c>
    </row>
    <row r="12" spans="2:14" ht="16.5" customHeight="1" x14ac:dyDescent="0.25">
      <c r="B12" s="1599"/>
      <c r="C12" s="1599"/>
      <c r="D12" s="1601"/>
      <c r="E12" s="1046" t="s">
        <v>21</v>
      </c>
      <c r="F12" s="1603"/>
      <c r="G12" s="1597"/>
      <c r="H12" s="1597"/>
      <c r="I12" s="1597"/>
      <c r="J12" s="1597"/>
      <c r="K12" s="1597"/>
      <c r="L12" s="1597"/>
      <c r="M12" s="1597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570" t="s">
        <v>1372</v>
      </c>
      <c r="H78" s="1570"/>
      <c r="I78" s="1570"/>
      <c r="J78" s="1570"/>
      <c r="K78" s="1570"/>
      <c r="L78" s="1570"/>
    </row>
    <row r="79" spans="2:12" x14ac:dyDescent="0.25">
      <c r="B79" s="1083" t="s">
        <v>1238</v>
      </c>
      <c r="C79" s="1083"/>
      <c r="D79" s="921"/>
      <c r="E79" s="915"/>
      <c r="F79" s="915"/>
      <c r="G79" s="1568" t="s">
        <v>1222</v>
      </c>
      <c r="H79" s="1568"/>
      <c r="I79" s="1568"/>
      <c r="J79" s="1568"/>
      <c r="K79" s="1568"/>
      <c r="L79" s="1568"/>
    </row>
    <row r="80" spans="2:12" x14ac:dyDescent="0.25">
      <c r="B80" s="916" t="s">
        <v>1239</v>
      </c>
      <c r="C80" s="916"/>
      <c r="D80" s="915"/>
      <c r="E80" s="915"/>
      <c r="F80" s="923"/>
      <c r="G80" s="1567" t="s">
        <v>1224</v>
      </c>
      <c r="H80" s="1567"/>
      <c r="I80" s="1567"/>
      <c r="J80" s="1567"/>
      <c r="K80" s="1567"/>
      <c r="L80" s="1567"/>
    </row>
    <row r="84" spans="5:13" ht="30" customHeight="1" x14ac:dyDescent="0.25"/>
    <row r="88" spans="5:13" x14ac:dyDescent="0.25">
      <c r="E88" s="924"/>
      <c r="F88" s="923"/>
      <c r="G88" s="915"/>
      <c r="H88" s="1572"/>
      <c r="I88" s="1572"/>
      <c r="J88" s="1572"/>
      <c r="K88" s="1572"/>
      <c r="L88" s="1572"/>
      <c r="M88" s="1572"/>
    </row>
    <row r="89" spans="5:13" x14ac:dyDescent="0.25">
      <c r="E89" s="925"/>
      <c r="F89" s="1565"/>
      <c r="G89" s="1565"/>
      <c r="H89" s="1565"/>
      <c r="I89" s="1565"/>
      <c r="J89" s="1565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</row>
    <row r="7" spans="2:13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2:13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2:13" x14ac:dyDescent="0.25">
      <c r="B9" s="1423" t="s">
        <v>1561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2:13" x14ac:dyDescent="0.25">
      <c r="B10" s="1425" t="s">
        <v>1197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2">+G16+G20+G24+G32+G35+G27</f>
        <v>181500</v>
      </c>
      <c r="H37" s="1065">
        <f t="shared" si="2"/>
        <v>5209.05</v>
      </c>
      <c r="I37" s="1065">
        <f t="shared" si="2"/>
        <v>39532.439999999995</v>
      </c>
      <c r="J37" s="1065">
        <f t="shared" si="2"/>
        <v>5517.6</v>
      </c>
      <c r="K37" s="1114">
        <v>0</v>
      </c>
      <c r="L37" s="1065">
        <f t="shared" si="2"/>
        <v>50259.09</v>
      </c>
      <c r="M37" s="1065">
        <f t="shared" si="2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554" t="s">
        <v>1250</v>
      </c>
      <c r="H53" s="1554"/>
      <c r="I53" s="1554"/>
      <c r="J53" s="1554"/>
      <c r="K53" s="1554"/>
      <c r="L53" s="1554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499" t="s">
        <v>852</v>
      </c>
      <c r="H54" s="1499"/>
      <c r="I54" s="1499"/>
      <c r="J54" s="1499"/>
      <c r="K54" s="1499"/>
      <c r="L54" s="1499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00" t="s">
        <v>1506</v>
      </c>
      <c r="H55" s="1500"/>
      <c r="I55" s="1500"/>
      <c r="J55" s="1500"/>
      <c r="K55" s="1500"/>
      <c r="L55" s="1500"/>
      <c r="M55" s="537"/>
    </row>
    <row r="56" spans="2:13" x14ac:dyDescent="0.25">
      <c r="B56" s="546"/>
      <c r="C56" s="546"/>
      <c r="D56" s="547"/>
      <c r="E56" s="541"/>
      <c r="F56" s="540"/>
      <c r="G56" s="537"/>
      <c r="H56" s="1501"/>
      <c r="I56" s="1501"/>
      <c r="J56" s="1501"/>
      <c r="K56" s="1501"/>
      <c r="L56" s="1501"/>
      <c r="M56" s="1501"/>
    </row>
    <row r="57" spans="2:13" x14ac:dyDescent="0.25">
      <c r="B57" s="531"/>
      <c r="C57" s="531"/>
      <c r="D57" s="259"/>
      <c r="E57" s="1174"/>
      <c r="F57" s="1425"/>
      <c r="G57" s="1425"/>
      <c r="H57" s="1425"/>
      <c r="I57" s="1425"/>
      <c r="J57" s="1425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423" t="s">
        <v>0</v>
      </c>
      <c r="B6" s="1423"/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  <c r="N6" s="259"/>
    </row>
    <row r="7" spans="1:14" x14ac:dyDescent="0.25">
      <c r="A7" s="1423" t="s">
        <v>1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  <c r="N7" s="259"/>
    </row>
    <row r="8" spans="1:14" x14ac:dyDescent="0.25">
      <c r="A8" s="1423" t="s">
        <v>3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  <c r="N8" s="259"/>
    </row>
    <row r="9" spans="1:14" x14ac:dyDescent="0.25">
      <c r="A9" s="1423" t="s">
        <v>1562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  <c r="N9" s="259"/>
    </row>
    <row r="10" spans="1:14" x14ac:dyDescent="0.25">
      <c r="A10" s="1511" t="s">
        <v>412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582" t="s">
        <v>7</v>
      </c>
      <c r="B12" s="1580" t="s">
        <v>937</v>
      </c>
      <c r="C12" s="1580" t="s">
        <v>9</v>
      </c>
      <c r="D12" s="1067" t="s">
        <v>832</v>
      </c>
      <c r="E12" s="1593" t="s">
        <v>12</v>
      </c>
      <c r="F12" s="1592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82" t="s">
        <v>20</v>
      </c>
    </row>
    <row r="13" spans="1:14" x14ac:dyDescent="0.25">
      <c r="A13" s="1582"/>
      <c r="B13" s="1580"/>
      <c r="C13" s="1580"/>
      <c r="D13" s="1067" t="s">
        <v>21</v>
      </c>
      <c r="E13" s="1593" t="s">
        <v>21</v>
      </c>
      <c r="F13" s="1592"/>
      <c r="G13" s="1592"/>
      <c r="H13" s="1592"/>
      <c r="I13" s="1592"/>
      <c r="J13" s="1592"/>
      <c r="K13" s="1592"/>
      <c r="L13" s="1592"/>
      <c r="M13" s="1582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498" t="s">
        <v>1225</v>
      </c>
      <c r="I35" s="1498"/>
      <c r="J35" s="1498"/>
      <c r="K35" s="1498"/>
      <c r="L35" s="1498"/>
      <c r="M35" s="1498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499" t="s">
        <v>852</v>
      </c>
      <c r="I36" s="1499"/>
      <c r="J36" s="1499"/>
      <c r="K36" s="1499"/>
      <c r="L36" s="1499"/>
      <c r="M36" s="1499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500" t="s">
        <v>1521</v>
      </c>
      <c r="I37" s="1500"/>
      <c r="J37" s="1500"/>
      <c r="K37" s="1500"/>
      <c r="L37" s="1500"/>
      <c r="M37" s="1500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501"/>
      <c r="J38" s="1501"/>
      <c r="K38" s="1501"/>
      <c r="L38" s="1501"/>
      <c r="M38" s="1501"/>
      <c r="N38" s="1501"/>
    </row>
    <row r="39" spans="1:14" ht="15.75" x14ac:dyDescent="0.25">
      <c r="A39" s="267"/>
      <c r="B39" s="267"/>
      <c r="C39" s="267"/>
      <c r="D39" s="268"/>
      <c r="E39" s="268"/>
      <c r="F39" s="269"/>
      <c r="G39" s="1429"/>
      <c r="H39" s="1429"/>
      <c r="I39" s="1429"/>
      <c r="J39" s="1429"/>
      <c r="K39" s="1429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39:K39"/>
    <mergeCell ref="G12:G13"/>
    <mergeCell ref="H12:H13"/>
    <mergeCell ref="I12:I13"/>
    <mergeCell ref="J12:J13"/>
    <mergeCell ref="K12:K13"/>
    <mergeCell ref="M12:M13"/>
    <mergeCell ref="H35:M35"/>
    <mergeCell ref="H36:M36"/>
    <mergeCell ref="H37:M37"/>
    <mergeCell ref="I38:N38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1563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82" t="s">
        <v>7</v>
      </c>
      <c r="B12" s="1580" t="s">
        <v>802</v>
      </c>
      <c r="C12" s="1580" t="s">
        <v>10</v>
      </c>
      <c r="D12" s="1067" t="s">
        <v>12</v>
      </c>
      <c r="E12" s="1593" t="s">
        <v>13</v>
      </c>
      <c r="F12" s="1592" t="s">
        <v>14</v>
      </c>
      <c r="G12" s="1592" t="s">
        <v>15</v>
      </c>
      <c r="H12" s="1592" t="s">
        <v>16</v>
      </c>
      <c r="I12" s="1592" t="s">
        <v>17</v>
      </c>
      <c r="J12" s="1592" t="s">
        <v>18</v>
      </c>
      <c r="K12" s="1592" t="s">
        <v>19</v>
      </c>
      <c r="L12" s="1592" t="s">
        <v>20</v>
      </c>
    </row>
    <row r="13" spans="1:12" ht="15" customHeight="1" x14ac:dyDescent="0.25">
      <c r="A13" s="1582"/>
      <c r="B13" s="1580"/>
      <c r="C13" s="1580"/>
      <c r="D13" s="1067" t="s">
        <v>21</v>
      </c>
      <c r="E13" s="1593"/>
      <c r="F13" s="1592"/>
      <c r="G13" s="1592"/>
      <c r="H13" s="1592"/>
      <c r="I13" s="1592"/>
      <c r="J13" s="1592"/>
      <c r="K13" s="1592"/>
      <c r="L13" s="1592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554" t="s">
        <v>1255</v>
      </c>
      <c r="G32" s="1554"/>
      <c r="H32" s="1554"/>
      <c r="I32" s="1554"/>
      <c r="J32" s="1554"/>
      <c r="K32" s="1554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499" t="s">
        <v>852</v>
      </c>
      <c r="G33" s="1499"/>
      <c r="H33" s="1499"/>
      <c r="I33" s="1499"/>
      <c r="J33" s="1499"/>
      <c r="K33" s="1499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00" t="s">
        <v>1506</v>
      </c>
      <c r="G34" s="1500"/>
      <c r="H34" s="1500"/>
      <c r="I34" s="1500"/>
      <c r="J34" s="1500"/>
      <c r="K34" s="1500"/>
      <c r="L34" s="537"/>
    </row>
    <row r="35" spans="1:12" x14ac:dyDescent="0.25">
      <c r="A35" s="546"/>
      <c r="B35" s="546"/>
      <c r="C35" s="547"/>
      <c r="D35" s="541"/>
      <c r="E35" s="540"/>
      <c r="F35" s="537"/>
      <c r="G35" s="1501"/>
      <c r="H35" s="1501"/>
      <c r="I35" s="1501"/>
      <c r="J35" s="1501"/>
      <c r="K35" s="1501"/>
      <c r="L35" s="1501"/>
    </row>
    <row r="36" spans="1:12" ht="15.75" x14ac:dyDescent="0.25">
      <c r="A36" s="267"/>
      <c r="B36" s="267"/>
      <c r="C36" s="268"/>
      <c r="D36" s="269"/>
      <c r="E36" s="1429"/>
      <c r="F36" s="1429"/>
      <c r="G36" s="1429"/>
      <c r="H36" s="1429"/>
      <c r="I36" s="1429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559" t="s">
        <v>1502</v>
      </c>
      <c r="B6" s="1559"/>
      <c r="C6" s="1559"/>
      <c r="D6" s="1559"/>
      <c r="E6" s="1559"/>
      <c r="F6" s="1559"/>
      <c r="G6" s="1559"/>
      <c r="H6" s="1559"/>
      <c r="I6" s="1559"/>
      <c r="J6" s="1559"/>
      <c r="K6" s="1559"/>
      <c r="L6" s="1559"/>
      <c r="M6" s="1559"/>
    </row>
    <row r="7" spans="1:14" ht="0.75" customHeight="1" x14ac:dyDescent="0.25">
      <c r="A7" s="1559"/>
      <c r="B7" s="1559"/>
      <c r="C7" s="1559"/>
      <c r="D7" s="1559"/>
      <c r="E7" s="1559"/>
      <c r="F7" s="1559"/>
      <c r="G7" s="1559"/>
      <c r="H7" s="1559"/>
      <c r="I7" s="1559"/>
      <c r="J7" s="1559"/>
      <c r="K7" s="1559"/>
      <c r="L7" s="1559"/>
      <c r="M7" s="1559"/>
      <c r="N7" s="1559"/>
    </row>
    <row r="8" spans="1:14" ht="15.75" x14ac:dyDescent="0.25">
      <c r="A8" s="1559" t="s">
        <v>1460</v>
      </c>
      <c r="B8" s="1559"/>
      <c r="C8" s="1559"/>
      <c r="D8" s="1559"/>
      <c r="E8" s="1559"/>
      <c r="F8" s="1559"/>
      <c r="G8" s="1559"/>
      <c r="H8" s="1559"/>
      <c r="I8" s="1559"/>
      <c r="J8" s="1559"/>
      <c r="K8" s="1559"/>
      <c r="L8" s="1559"/>
      <c r="M8" s="1559"/>
    </row>
    <row r="9" spans="1:14" ht="15.75" x14ac:dyDescent="0.25">
      <c r="A9" s="1559" t="s">
        <v>1644</v>
      </c>
      <c r="B9" s="1559"/>
      <c r="C9" s="1559"/>
      <c r="D9" s="1559"/>
      <c r="E9" s="1559"/>
      <c r="F9" s="1559"/>
      <c r="G9" s="1559"/>
      <c r="H9" s="1559"/>
      <c r="I9" s="1559"/>
      <c r="J9" s="1559"/>
      <c r="K9" s="1559"/>
      <c r="L9" s="1559"/>
      <c r="M9" s="1559"/>
    </row>
    <row r="10" spans="1:14" ht="15.75" x14ac:dyDescent="0.25">
      <c r="A10" s="1575" t="s">
        <v>404</v>
      </c>
      <c r="B10" s="1575"/>
      <c r="C10" s="1575"/>
      <c r="D10" s="1575"/>
      <c r="E10" s="1575"/>
      <c r="F10" s="1575"/>
      <c r="G10" s="1575"/>
      <c r="H10" s="1575"/>
      <c r="I10" s="1575"/>
      <c r="J10" s="1575"/>
      <c r="K10" s="1575"/>
      <c r="L10" s="1575"/>
      <c r="M10" s="157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576" t="s">
        <v>7</v>
      </c>
      <c r="B12" s="1576" t="s">
        <v>802</v>
      </c>
      <c r="C12" s="1576" t="s">
        <v>9</v>
      </c>
      <c r="D12" s="1576" t="s">
        <v>11</v>
      </c>
      <c r="E12" s="1057" t="s">
        <v>12</v>
      </c>
      <c r="F12" s="1578" t="s">
        <v>13</v>
      </c>
      <c r="G12" s="1579" t="s">
        <v>14</v>
      </c>
      <c r="H12" s="1579" t="s">
        <v>15</v>
      </c>
      <c r="I12" s="1595" t="s">
        <v>16</v>
      </c>
      <c r="J12" s="1595" t="s">
        <v>17</v>
      </c>
      <c r="K12" s="1595" t="s">
        <v>18</v>
      </c>
      <c r="L12" s="1595" t="s">
        <v>19</v>
      </c>
      <c r="M12" s="1579" t="s">
        <v>20</v>
      </c>
    </row>
    <row r="13" spans="1:14" ht="15.75" x14ac:dyDescent="0.25">
      <c r="A13" s="1576"/>
      <c r="B13" s="1576"/>
      <c r="C13" s="1576"/>
      <c r="D13" s="1576"/>
      <c r="E13" s="1057" t="s">
        <v>21</v>
      </c>
      <c r="F13" s="1578"/>
      <c r="G13" s="1579"/>
      <c r="H13" s="1579"/>
      <c r="I13" s="1595"/>
      <c r="J13" s="1595"/>
      <c r="K13" s="1595"/>
      <c r="L13" s="1595"/>
      <c r="M13" s="157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3">SUM(F29:F29)</f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8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6">SUM(G33:G38)</f>
        <v>414000</v>
      </c>
      <c r="H39" s="966">
        <f t="shared" si="6"/>
        <v>11881.800000000001</v>
      </c>
      <c r="I39" s="966">
        <f t="shared" si="6"/>
        <v>36861.740000000005</v>
      </c>
      <c r="J39" s="963">
        <f t="shared" si="6"/>
        <v>12585.599999999999</v>
      </c>
      <c r="K39" s="963">
        <f t="shared" si="6"/>
        <v>7111.84</v>
      </c>
      <c r="L39" s="963">
        <f t="shared" si="6"/>
        <v>68440.98000000001</v>
      </c>
      <c r="M39" s="963">
        <f t="shared" si="6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7">SUM(H42)</f>
        <v>2152.5</v>
      </c>
      <c r="I43" s="966">
        <f t="shared" si="7"/>
        <v>6309.38</v>
      </c>
      <c r="J43" s="963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8">SUM(F46:F47)</f>
        <v>0</v>
      </c>
      <c r="G48" s="965">
        <f t="shared" si="8"/>
        <v>73500</v>
      </c>
      <c r="H48" s="966">
        <f t="shared" si="8"/>
        <v>2109.4499999999998</v>
      </c>
      <c r="I48" s="1192">
        <f t="shared" si="8"/>
        <v>936.62</v>
      </c>
      <c r="J48" s="963">
        <f t="shared" si="8"/>
        <v>2234.4</v>
      </c>
      <c r="K48" s="963">
        <f t="shared" si="8"/>
        <v>1765.46</v>
      </c>
      <c r="L48" s="963">
        <f t="shared" si="8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9">SUM(G51:G52)</f>
        <v>78500</v>
      </c>
      <c r="H53" s="1233">
        <f t="shared" si="9"/>
        <v>2252.9499999999998</v>
      </c>
      <c r="I53" s="1233">
        <f t="shared" si="9"/>
        <v>936.62</v>
      </c>
      <c r="J53" s="1233">
        <f t="shared" si="9"/>
        <v>2386.4</v>
      </c>
      <c r="K53" s="1233">
        <f t="shared" si="9"/>
        <v>1321.7</v>
      </c>
      <c r="L53" s="1233">
        <f t="shared" si="9"/>
        <v>6897.67</v>
      </c>
      <c r="M53" s="1233">
        <f t="shared" si="9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11">SUM(G56:G58)</f>
        <v>118500</v>
      </c>
      <c r="H59" s="963">
        <f t="shared" si="11"/>
        <v>3400.95</v>
      </c>
      <c r="I59" s="963">
        <f t="shared" si="11"/>
        <v>1116.24</v>
      </c>
      <c r="J59" s="963">
        <f t="shared" si="11"/>
        <v>3602.4</v>
      </c>
      <c r="K59" s="963">
        <f t="shared" si="11"/>
        <v>1004.5</v>
      </c>
      <c r="L59" s="963">
        <f t="shared" si="11"/>
        <v>9124.09</v>
      </c>
      <c r="M59" s="963">
        <f t="shared" si="11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2"/>
        <v>8114.6</v>
      </c>
      <c r="M64" s="954">
        <f t="shared" ref="M64:M73" si="13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20">SUM(G97:G99)</f>
        <v>142000</v>
      </c>
      <c r="H100" s="966">
        <f t="shared" si="20"/>
        <v>4075.3999999999996</v>
      </c>
      <c r="I100" s="966">
        <f t="shared" si="20"/>
        <v>4432.92</v>
      </c>
      <c r="J100" s="963">
        <f t="shared" si="20"/>
        <v>4316.8</v>
      </c>
      <c r="K100" s="963">
        <f t="shared" si="20"/>
        <v>1346.7</v>
      </c>
      <c r="L100" s="963">
        <f t="shared" si="20"/>
        <v>14171.82</v>
      </c>
      <c r="M100" s="963">
        <f t="shared" si="20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K105" si="21">SUM(G103:G104)</f>
        <v>140000</v>
      </c>
      <c r="H105" s="963">
        <f t="shared" si="21"/>
        <v>4018</v>
      </c>
      <c r="I105" s="963">
        <f t="shared" si="21"/>
        <v>10050.77</v>
      </c>
      <c r="J105" s="963">
        <f t="shared" si="21"/>
        <v>4256</v>
      </c>
      <c r="K105" s="963">
        <f t="shared" si="21"/>
        <v>3580.92</v>
      </c>
      <c r="L105" s="963">
        <f>SUM(L103:L104)</f>
        <v>21905.69</v>
      </c>
      <c r="M105" s="963">
        <f>SUM(M103:M104)</f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22">SUM(G108:G110)</f>
        <v>167000</v>
      </c>
      <c r="H111" s="963">
        <f t="shared" si="22"/>
        <v>4792.8999999999996</v>
      </c>
      <c r="I111" s="963">
        <f t="shared" si="22"/>
        <v>9274.11</v>
      </c>
      <c r="J111" s="963">
        <f t="shared" si="22"/>
        <v>5076.8</v>
      </c>
      <c r="K111" s="963">
        <f t="shared" si="22"/>
        <v>2184</v>
      </c>
      <c r="L111" s="963">
        <f t="shared" si="22"/>
        <v>21327.81</v>
      </c>
      <c r="M111" s="963">
        <f t="shared" si="22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3">SUM(G114:G114)</f>
        <v>80000</v>
      </c>
      <c r="H115" s="965">
        <f t="shared" si="23"/>
        <v>2296</v>
      </c>
      <c r="I115" s="966">
        <f t="shared" si="23"/>
        <v>6972</v>
      </c>
      <c r="J115" s="963">
        <f t="shared" si="23"/>
        <v>2432</v>
      </c>
      <c r="K115" s="963">
        <f t="shared" si="23"/>
        <v>1740.46</v>
      </c>
      <c r="L115" s="963">
        <f t="shared" si="23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 t="shared" ref="M119:M122" si="24"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4"/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5">SUM(E118:E122)</f>
        <v>410000</v>
      </c>
      <c r="F123" s="964">
        <f t="shared" si="25"/>
        <v>0</v>
      </c>
      <c r="G123" s="963">
        <f t="shared" si="25"/>
        <v>410000</v>
      </c>
      <c r="H123" s="963">
        <f t="shared" si="25"/>
        <v>11767</v>
      </c>
      <c r="I123" s="966">
        <f t="shared" si="25"/>
        <v>45462.360000000008</v>
      </c>
      <c r="J123" s="963">
        <f t="shared" si="25"/>
        <v>12464</v>
      </c>
      <c r="K123" s="963">
        <f t="shared" si="25"/>
        <v>20665.75</v>
      </c>
      <c r="L123" s="963">
        <f t="shared" si="25"/>
        <v>90359.11</v>
      </c>
      <c r="M123" s="963">
        <f t="shared" si="25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6">SUM(G126:G126)</f>
        <v>80000</v>
      </c>
      <c r="H127" s="965">
        <f t="shared" si="26"/>
        <v>2296</v>
      </c>
      <c r="I127" s="966">
        <f t="shared" si="26"/>
        <v>6972</v>
      </c>
      <c r="J127" s="963">
        <f t="shared" si="26"/>
        <v>2432</v>
      </c>
      <c r="K127" s="963">
        <f t="shared" si="26"/>
        <v>5884.86</v>
      </c>
      <c r="L127" s="963">
        <f t="shared" si="26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7">SUM(F130:F132)</f>
        <v>0</v>
      </c>
      <c r="G133" s="963">
        <f t="shared" si="27"/>
        <v>148500</v>
      </c>
      <c r="H133" s="963">
        <f t="shared" si="27"/>
        <v>4261.95</v>
      </c>
      <c r="I133" s="966">
        <f t="shared" si="27"/>
        <v>5350.3</v>
      </c>
      <c r="J133" s="963">
        <f t="shared" si="27"/>
        <v>4514.3999999999996</v>
      </c>
      <c r="K133" s="963">
        <f t="shared" si="27"/>
        <v>3270.74</v>
      </c>
      <c r="L133" s="963">
        <f t="shared" si="27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 t="shared" ref="L136:L139" si="28"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 t="shared" ref="M137:M139" si="29"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 t="shared" si="28"/>
        <v>6538.18</v>
      </c>
      <c r="M138" s="951">
        <f t="shared" si="29"/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 t="shared" si="28"/>
        <v>3532.4700000000003</v>
      </c>
      <c r="M139" s="951">
        <f t="shared" si="29"/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30">SUM(G136:G139)</f>
        <v>233500</v>
      </c>
      <c r="H140" s="963">
        <f t="shared" si="30"/>
        <v>6701.45</v>
      </c>
      <c r="I140" s="966">
        <f t="shared" si="30"/>
        <v>13456.85</v>
      </c>
      <c r="J140" s="963">
        <f t="shared" si="30"/>
        <v>7098.4</v>
      </c>
      <c r="K140" s="963">
        <f t="shared" si="30"/>
        <v>1706</v>
      </c>
      <c r="L140" s="963">
        <f t="shared" si="30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 t="shared" ref="M144:M145" si="31"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si="31"/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32">SUM(G143:G145)</f>
        <v>290000</v>
      </c>
      <c r="H146" s="965">
        <f t="shared" si="32"/>
        <v>8323</v>
      </c>
      <c r="I146" s="966">
        <f t="shared" si="32"/>
        <v>36513.17</v>
      </c>
      <c r="J146" s="963">
        <f t="shared" si="32"/>
        <v>8816</v>
      </c>
      <c r="K146" s="963">
        <f t="shared" si="32"/>
        <v>5990.1</v>
      </c>
      <c r="L146" s="963">
        <f t="shared" si="32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K151" si="33">SUM(G149:G150)</f>
        <v>123500</v>
      </c>
      <c r="H151" s="966">
        <f t="shared" si="33"/>
        <v>3544.45</v>
      </c>
      <c r="I151" s="966">
        <f t="shared" si="33"/>
        <v>8080.17</v>
      </c>
      <c r="J151" s="963">
        <f>SUM(J149:J150)</f>
        <v>3754.4</v>
      </c>
      <c r="K151" s="963">
        <f t="shared" si="33"/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34">SUM(E154:E154)</f>
        <v>43500</v>
      </c>
      <c r="F155" s="964">
        <f t="shared" si="34"/>
        <v>0</v>
      </c>
      <c r="G155" s="965">
        <f t="shared" si="34"/>
        <v>43500</v>
      </c>
      <c r="H155" s="965">
        <f t="shared" si="34"/>
        <v>1248.45</v>
      </c>
      <c r="I155" s="1196">
        <f>SUM(I154:I154)</f>
        <v>936.62</v>
      </c>
      <c r="J155" s="1091">
        <f t="shared" si="34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 t="shared" ref="M159:M160" si="35"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 t="shared" si="35"/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 t="shared" ref="F162" si="36">SUM(F161)</f>
        <v>0</v>
      </c>
      <c r="G162" s="963">
        <f t="shared" ref="G162:L162" si="37">SUM(G158:G161)</f>
        <v>237000</v>
      </c>
      <c r="H162" s="963">
        <f t="shared" si="37"/>
        <v>6801.9</v>
      </c>
      <c r="I162" s="966">
        <f>SUM(I158:I161)</f>
        <v>14642.59</v>
      </c>
      <c r="J162" s="963">
        <f t="shared" si="37"/>
        <v>7204.7999999999993</v>
      </c>
      <c r="K162" s="963">
        <f t="shared" si="37"/>
        <v>4643.3999999999996</v>
      </c>
      <c r="L162" s="963">
        <f t="shared" si="37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K167" si="38">SUM(G165:G166)</f>
        <v>150000</v>
      </c>
      <c r="H167" s="963">
        <f t="shared" si="38"/>
        <v>4305</v>
      </c>
      <c r="I167" s="966">
        <f>SUM(I165:I166)</f>
        <v>12769.349999999999</v>
      </c>
      <c r="J167" s="963">
        <f t="shared" si="38"/>
        <v>4560</v>
      </c>
      <c r="K167" s="963">
        <f t="shared" si="38"/>
        <v>1556</v>
      </c>
      <c r="L167" s="963">
        <f>SUM(L165:L166)</f>
        <v>23190.35</v>
      </c>
      <c r="M167" s="963">
        <f>SUM(M165:M166)</f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9">SUM(F170:F171)</f>
        <v>0</v>
      </c>
      <c r="G172" s="965">
        <f>SUM(G170:G171)</f>
        <v>123500</v>
      </c>
      <c r="H172" s="965">
        <f t="shared" si="39"/>
        <v>3544.45</v>
      </c>
      <c r="I172" s="966">
        <f>SUM(I170:I171)</f>
        <v>8337.49</v>
      </c>
      <c r="J172" s="963">
        <f t="shared" si="39"/>
        <v>3754.4</v>
      </c>
      <c r="K172" s="963">
        <f t="shared" si="39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40">+H175+I175+J175+K175</f>
        <v>3532.4700000000003</v>
      </c>
      <c r="M175" s="951">
        <f t="shared" ref="M175:M180" si="41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40"/>
        <v>3532.4700000000003</v>
      </c>
      <c r="M176" s="951">
        <f t="shared" si="41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40"/>
        <v>3532.4700000000003</v>
      </c>
      <c r="M177" s="951">
        <f t="shared" si="41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40"/>
        <v>7854.75</v>
      </c>
      <c r="M178" s="951">
        <f t="shared" si="41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40"/>
        <v>3532.4700000000003</v>
      </c>
      <c r="M179" s="951">
        <f t="shared" si="41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40"/>
        <v>3532.4700000000003</v>
      </c>
      <c r="M180" s="951">
        <f t="shared" si="41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42">SUM(G175:G180)</f>
        <v>261000</v>
      </c>
      <c r="H181" s="963">
        <f t="shared" si="42"/>
        <v>7490.7</v>
      </c>
      <c r="I181" s="966">
        <f>SUM(I175:I180)</f>
        <v>5105.08</v>
      </c>
      <c r="J181" s="963">
        <f t="shared" si="42"/>
        <v>7934.4</v>
      </c>
      <c r="K181" s="963">
        <f t="shared" si="42"/>
        <v>4986.92</v>
      </c>
      <c r="L181" s="963">
        <f t="shared" si="42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43">SUM(H184:H188)</f>
        <v>7289.7999999999993</v>
      </c>
      <c r="I189" s="966">
        <f>SUM(I184:I188)</f>
        <v>11147.350000000002</v>
      </c>
      <c r="J189" s="963">
        <f t="shared" si="43"/>
        <v>7721.6</v>
      </c>
      <c r="K189" s="963">
        <f t="shared" si="43"/>
        <v>2668.4</v>
      </c>
      <c r="L189" s="963">
        <f t="shared" si="43"/>
        <v>28827.15</v>
      </c>
      <c r="M189" s="963">
        <f t="shared" si="43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44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44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44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44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44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44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44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45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45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5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45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5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45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46">SUM(F193:F206)</f>
        <v>0</v>
      </c>
      <c r="G207" s="963">
        <f t="shared" si="46"/>
        <v>745500</v>
      </c>
      <c r="H207" s="963">
        <f t="shared" si="46"/>
        <v>21395.850000000002</v>
      </c>
      <c r="I207" s="963">
        <f t="shared" si="46"/>
        <v>46688.820000000007</v>
      </c>
      <c r="J207" s="963">
        <f t="shared" si="46"/>
        <v>22663.200000000001</v>
      </c>
      <c r="K207" s="963">
        <f t="shared" si="46"/>
        <v>9284.0400000000009</v>
      </c>
      <c r="L207" s="963">
        <f t="shared" si="46"/>
        <v>100031.91</v>
      </c>
      <c r="M207" s="963">
        <f t="shared" si="46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47">SUM(F210:F218)</f>
        <v>0</v>
      </c>
      <c r="G219" s="963">
        <f t="shared" si="47"/>
        <v>439500</v>
      </c>
      <c r="H219" s="963">
        <f t="shared" si="47"/>
        <v>12613.65</v>
      </c>
      <c r="I219" s="963">
        <f t="shared" si="47"/>
        <v>25337.01</v>
      </c>
      <c r="J219" s="963">
        <f t="shared" si="47"/>
        <v>13360.8</v>
      </c>
      <c r="K219" s="963">
        <f t="shared" si="47"/>
        <v>6467.92</v>
      </c>
      <c r="L219" s="963">
        <f t="shared" si="47"/>
        <v>57779.38</v>
      </c>
      <c r="M219" s="963">
        <f t="shared" si="47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48">SUM(F222:F228)</f>
        <v>0</v>
      </c>
      <c r="G229" s="963">
        <f t="shared" si="48"/>
        <v>239500</v>
      </c>
      <c r="H229" s="963">
        <f t="shared" si="48"/>
        <v>6873.65</v>
      </c>
      <c r="I229" s="963">
        <f t="shared" si="48"/>
        <v>1963.0500000000002</v>
      </c>
      <c r="J229" s="963">
        <f t="shared" si="48"/>
        <v>7280.8</v>
      </c>
      <c r="K229" s="963">
        <f t="shared" si="48"/>
        <v>175</v>
      </c>
      <c r="L229" s="963">
        <f t="shared" si="48"/>
        <v>16292.5</v>
      </c>
      <c r="M229" s="963">
        <f t="shared" si="48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9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9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9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9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9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9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50">SUM(F232:F237)</f>
        <v>0</v>
      </c>
      <c r="G238" s="963">
        <f t="shared" si="50"/>
        <v>203500</v>
      </c>
      <c r="H238" s="963">
        <f t="shared" si="50"/>
        <v>5840.45</v>
      </c>
      <c r="I238" s="963">
        <f t="shared" si="50"/>
        <v>1116.24</v>
      </c>
      <c r="J238" s="963">
        <f t="shared" si="50"/>
        <v>6186.4</v>
      </c>
      <c r="K238" s="963">
        <f t="shared" si="50"/>
        <v>150</v>
      </c>
      <c r="L238" s="963">
        <f t="shared" si="50"/>
        <v>13293.09</v>
      </c>
      <c r="M238" s="963">
        <f t="shared" si="50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51">+F207+F219+F229+F238</f>
        <v>0</v>
      </c>
      <c r="G239" s="963">
        <f t="shared" si="51"/>
        <v>1628000</v>
      </c>
      <c r="H239" s="963">
        <f t="shared" si="51"/>
        <v>46723.6</v>
      </c>
      <c r="I239" s="963">
        <f t="shared" si="51"/>
        <v>75105.12000000001</v>
      </c>
      <c r="J239" s="963">
        <f t="shared" si="51"/>
        <v>49491.200000000004</v>
      </c>
      <c r="K239" s="963">
        <f t="shared" si="51"/>
        <v>16076.960000000001</v>
      </c>
      <c r="L239" s="963">
        <f t="shared" si="51"/>
        <v>187396.88</v>
      </c>
      <c r="M239" s="963">
        <f t="shared" si="51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52">+F19+F26+F30+F39+F43+F48+F53+F59+F74+F89+F94+F100+F105+F111+F115+F123+F127+F133+F140+F146+F151+F155+F162+F167+F172+F181+F189+F239</f>
        <v>0</v>
      </c>
      <c r="G241" s="1076">
        <f t="shared" si="52"/>
        <v>7012000</v>
      </c>
      <c r="H241" s="1076">
        <f t="shared" si="52"/>
        <v>201244.4</v>
      </c>
      <c r="I241" s="1076">
        <f t="shared" si="52"/>
        <v>449379.7099999999</v>
      </c>
      <c r="J241" s="1076">
        <f t="shared" si="52"/>
        <v>211849.93999999997</v>
      </c>
      <c r="K241" s="1076">
        <f t="shared" si="52"/>
        <v>157355.06000000003</v>
      </c>
      <c r="L241" s="1076">
        <f t="shared" si="52"/>
        <v>1019829.1100000001</v>
      </c>
      <c r="M241" s="1076">
        <f t="shared" si="52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577" t="s">
        <v>1271</v>
      </c>
      <c r="B260" s="1577"/>
      <c r="C260" s="874"/>
      <c r="D260" s="874"/>
      <c r="E260" s="875"/>
      <c r="F260" s="873"/>
      <c r="G260" s="873"/>
      <c r="H260" s="1557" t="s">
        <v>852</v>
      </c>
      <c r="I260" s="1557"/>
      <c r="J260" s="1557"/>
      <c r="K260" s="1557"/>
      <c r="L260" s="1557"/>
      <c r="M260" s="1557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558" t="s">
        <v>1504</v>
      </c>
      <c r="J261" s="1558"/>
      <c r="K261" s="1558"/>
      <c r="L261" s="1558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A6:M6"/>
    <mergeCell ref="A7:N7"/>
    <mergeCell ref="A8:M8"/>
    <mergeCell ref="A9:M9"/>
    <mergeCell ref="A10:M10"/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3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421" t="s">
        <v>1502</v>
      </c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  <c r="P5" s="1421"/>
    </row>
    <row r="6" spans="2:16" x14ac:dyDescent="0.25">
      <c r="B6" s="1421" t="s">
        <v>1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  <c r="P6" s="1421"/>
    </row>
    <row r="7" spans="2:16" x14ac:dyDescent="0.25">
      <c r="B7" s="1421" t="s">
        <v>3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  <c r="P7" s="1421"/>
    </row>
    <row r="8" spans="2:16" x14ac:dyDescent="0.25">
      <c r="B8" s="1421" t="s">
        <v>1576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  <c r="P8" s="1421"/>
    </row>
    <row r="9" spans="2:16" x14ac:dyDescent="0.25">
      <c r="B9" s="1508" t="s">
        <v>441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  <c r="P9" s="1508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580" t="s">
        <v>7</v>
      </c>
      <c r="C11" s="1580" t="s">
        <v>937</v>
      </c>
      <c r="D11" s="1582" t="s">
        <v>10</v>
      </c>
      <c r="E11" s="1580" t="s">
        <v>832</v>
      </c>
      <c r="F11" s="1580" t="s">
        <v>834</v>
      </c>
      <c r="G11" s="1580" t="s">
        <v>209</v>
      </c>
      <c r="H11" s="1051" t="s">
        <v>12</v>
      </c>
      <c r="I11" s="1584" t="s">
        <v>13</v>
      </c>
      <c r="J11" s="1581" t="s">
        <v>14</v>
      </c>
      <c r="K11" s="1581" t="s">
        <v>15</v>
      </c>
      <c r="L11" s="1581" t="s">
        <v>16</v>
      </c>
      <c r="M11" s="1594" t="s">
        <v>17</v>
      </c>
      <c r="N11" s="1594" t="s">
        <v>18</v>
      </c>
      <c r="O11" s="1581" t="s">
        <v>19</v>
      </c>
      <c r="P11" s="1581" t="s">
        <v>20</v>
      </c>
    </row>
    <row r="12" spans="2:16" x14ac:dyDescent="0.25">
      <c r="B12" s="1580"/>
      <c r="C12" s="1580"/>
      <c r="D12" s="1582"/>
      <c r="E12" s="1580"/>
      <c r="F12" s="1580"/>
      <c r="G12" s="1580"/>
      <c r="H12" s="1051" t="s">
        <v>21</v>
      </c>
      <c r="I12" s="1584"/>
      <c r="J12" s="1581"/>
      <c r="K12" s="1581"/>
      <c r="L12" s="1581"/>
      <c r="M12" s="1594"/>
      <c r="N12" s="1594"/>
      <c r="O12" s="1581"/>
      <c r="P12" s="1581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 t="shared" ref="I46" si="4">SUM(I45)</f>
        <v>0</v>
      </c>
      <c r="J46" s="695">
        <f t="shared" ref="J46:P46" si="5">SUM(J44:J45)</f>
        <v>175000</v>
      </c>
      <c r="K46" s="695">
        <f t="shared" si="5"/>
        <v>5022.5</v>
      </c>
      <c r="L46" s="695">
        <f t="shared" si="5"/>
        <v>19120.419999999998</v>
      </c>
      <c r="M46" s="1145">
        <f t="shared" si="5"/>
        <v>5320</v>
      </c>
      <c r="N46" s="695">
        <f>SUM(N44:N45)</f>
        <v>2159</v>
      </c>
      <c r="O46" s="695">
        <f t="shared" si="5"/>
        <v>31621.919999999998</v>
      </c>
      <c r="P46" s="695">
        <f t="shared" si="5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6">SUM(J49)</f>
        <v>95000</v>
      </c>
      <c r="K50" s="697">
        <f t="shared" si="6"/>
        <v>2726.5</v>
      </c>
      <c r="L50" s="697">
        <f t="shared" si="6"/>
        <v>10929.24</v>
      </c>
      <c r="M50" s="1145">
        <f t="shared" si="6"/>
        <v>2888</v>
      </c>
      <c r="N50" s="697">
        <f>SUM(N49)</f>
        <v>4125</v>
      </c>
      <c r="O50" s="697">
        <f t="shared" si="6"/>
        <v>20668.739999999998</v>
      </c>
      <c r="P50" s="697">
        <f t="shared" si="6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 t="shared" ref="I55" si="7">SUM(I54)</f>
        <v>0</v>
      </c>
      <c r="J55" s="697">
        <f t="shared" ref="J55:P55" si="8">SUM(J53:J54)</f>
        <v>175000</v>
      </c>
      <c r="K55" s="697">
        <f t="shared" si="8"/>
        <v>5022.5</v>
      </c>
      <c r="L55" s="697">
        <f t="shared" si="8"/>
        <v>19369.55</v>
      </c>
      <c r="M55" s="1145">
        <f t="shared" si="8"/>
        <v>5320</v>
      </c>
      <c r="N55" s="697">
        <f>SUM(N53:N54)</f>
        <v>2593.4</v>
      </c>
      <c r="O55" s="697">
        <f t="shared" si="8"/>
        <v>32305.45</v>
      </c>
      <c r="P55" s="697">
        <f t="shared" si="8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9">+K58+L58+M58+N58</f>
        <v>25398.49</v>
      </c>
      <c r="P58" s="498">
        <f t="shared" ref="P58:P63" si="10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9"/>
        <v>25398.49</v>
      </c>
      <c r="P59" s="498">
        <f t="shared" si="10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9"/>
        <v>25398.49</v>
      </c>
      <c r="P60" s="498">
        <f t="shared" si="10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9"/>
        <v>25398.49</v>
      </c>
      <c r="P61" s="498">
        <f t="shared" si="10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9"/>
        <v>25398.49</v>
      </c>
      <c r="P62" s="626">
        <f t="shared" si="10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9"/>
        <v>29628.34</v>
      </c>
      <c r="P63" s="626">
        <f t="shared" si="10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11">SUM(J58:J64)</f>
        <v>885000</v>
      </c>
      <c r="K65" s="697">
        <f t="shared" si="11"/>
        <v>25399.5</v>
      </c>
      <c r="L65" s="697">
        <f t="shared" si="11"/>
        <v>127825.32000000002</v>
      </c>
      <c r="M65" s="1145">
        <f t="shared" si="11"/>
        <v>26904</v>
      </c>
      <c r="N65" s="697">
        <f t="shared" si="11"/>
        <v>1890.46</v>
      </c>
      <c r="O65" s="697">
        <f t="shared" si="11"/>
        <v>182019.28</v>
      </c>
      <c r="P65" s="697">
        <f t="shared" si="11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2">SUM(J68:J71)</f>
        <v>360000</v>
      </c>
      <c r="K72" s="695">
        <f t="shared" si="12"/>
        <v>10332</v>
      </c>
      <c r="L72" s="695">
        <f t="shared" si="12"/>
        <v>39972.06</v>
      </c>
      <c r="M72" s="1145">
        <f t="shared" si="12"/>
        <v>10944</v>
      </c>
      <c r="N72" s="695">
        <f>SUM(N68:N71)</f>
        <v>2643.4</v>
      </c>
      <c r="O72" s="695">
        <f>SUM(O68:O71)</f>
        <v>63891.459999999992</v>
      </c>
      <c r="P72" s="695">
        <f t="shared" si="12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3">SUM(I75)</f>
        <v>0</v>
      </c>
      <c r="J76" s="695">
        <f t="shared" si="13"/>
        <v>185000</v>
      </c>
      <c r="K76" s="695">
        <f t="shared" si="13"/>
        <v>5309.5</v>
      </c>
      <c r="L76" s="695">
        <f t="shared" si="13"/>
        <v>32099.49</v>
      </c>
      <c r="M76" s="1145">
        <f t="shared" si="13"/>
        <v>5624</v>
      </c>
      <c r="N76" s="695">
        <f>SUM(N75)</f>
        <v>5010.4799999999996</v>
      </c>
      <c r="O76" s="695">
        <f t="shared" si="13"/>
        <v>48043.47</v>
      </c>
      <c r="P76" s="695">
        <f t="shared" si="13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 t="shared" ref="I81" si="14">SUM(I80)</f>
        <v>0</v>
      </c>
      <c r="J81" s="695">
        <f t="shared" ref="J81:P81" si="15">SUM(J79:J80)</f>
        <v>130000</v>
      </c>
      <c r="K81" s="695">
        <f t="shared" si="15"/>
        <v>3731</v>
      </c>
      <c r="L81" s="695">
        <f t="shared" si="15"/>
        <v>8855.16</v>
      </c>
      <c r="M81" s="1145">
        <f t="shared" si="15"/>
        <v>3952</v>
      </c>
      <c r="N81" s="695">
        <f>SUM(N79:N80)</f>
        <v>50</v>
      </c>
      <c r="O81" s="695">
        <f t="shared" si="15"/>
        <v>16588.16</v>
      </c>
      <c r="P81" s="695">
        <f t="shared" si="15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6">+K88+L88+M88+N88</f>
        <v>9530.48</v>
      </c>
      <c r="P88" s="468">
        <f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6"/>
        <v>9530.48</v>
      </c>
      <c r="P89" s="468">
        <f t="shared" ref="P89:P93" si="17">+J89-O89</f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6"/>
        <v>9530.48</v>
      </c>
      <c r="P90" s="468">
        <f t="shared" si="17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6"/>
        <v>9530.48</v>
      </c>
      <c r="P91" s="468">
        <f t="shared" si="17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6"/>
        <v>10902.84</v>
      </c>
      <c r="P92" s="468">
        <f t="shared" si="17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6"/>
        <v>5835.18</v>
      </c>
      <c r="P93" s="468">
        <f t="shared" si="17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 t="shared" ref="I94" si="18">SUM(I93)</f>
        <v>0</v>
      </c>
      <c r="J94" s="695">
        <f>SUM(J88:J93)</f>
        <v>405000</v>
      </c>
      <c r="K94" s="695">
        <f>SUM(K88:K93)</f>
        <v>11623.5</v>
      </c>
      <c r="L94" s="695">
        <f t="shared" ref="L94:O94" si="19">SUM(L88:L93)</f>
        <v>29058.98</v>
      </c>
      <c r="M94" s="1145">
        <f t="shared" si="19"/>
        <v>12312</v>
      </c>
      <c r="N94" s="695">
        <f>SUM(N88:N93)</f>
        <v>1865.46</v>
      </c>
      <c r="O94" s="695">
        <f t="shared" si="19"/>
        <v>54859.939999999995</v>
      </c>
      <c r="P94" s="695">
        <f>SUM(P88:P93)</f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20">SUM(J97:J98)</f>
        <v>190000</v>
      </c>
      <c r="K99" s="695">
        <f t="shared" si="20"/>
        <v>5453</v>
      </c>
      <c r="L99" s="695">
        <f t="shared" si="20"/>
        <v>22178.35</v>
      </c>
      <c r="M99" s="695">
        <f t="shared" si="20"/>
        <v>5776</v>
      </c>
      <c r="N99" s="695">
        <f>SUM(N97:N98)</f>
        <v>4694.3999999999996</v>
      </c>
      <c r="O99" s="695">
        <f t="shared" si="20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>+K103+L103+M103+N103</f>
        <v>9530.48</v>
      </c>
      <c r="P103" s="468">
        <f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>+K104+L104+M104+N104</f>
        <v>12275.210000000001</v>
      </c>
      <c r="P104" s="468">
        <f>+J104-O104</f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ref="O105:O107" si="21">+K105+L105+M105+N105</f>
        <v>10902.84</v>
      </c>
      <c r="P105" s="468">
        <f t="shared" ref="P105:P107" si="22">+J105-O105</f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21"/>
        <v>9530.48</v>
      </c>
      <c r="P106" s="468">
        <f t="shared" si="22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21"/>
        <v>9530.48</v>
      </c>
      <c r="P107" s="468">
        <f t="shared" si="22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ref="O108:O109" si="23">+K108+L108+M108+N108</f>
        <v>9530.48</v>
      </c>
      <c r="P108" s="468">
        <f t="shared" ref="P108:P111" si="24">+J108-O108</f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23"/>
        <v>9530.48</v>
      </c>
      <c r="P109" s="468">
        <f t="shared" si="24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>+K110+L110+M110+N110</f>
        <v>25398.49</v>
      </c>
      <c r="P110" s="468">
        <f t="shared" si="24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ref="O111" si="25">+K111+L111+M111+N111</f>
        <v>7293.3200000000006</v>
      </c>
      <c r="P111" s="468">
        <f t="shared" si="24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26">SUM(I103:I111)</f>
        <v>0</v>
      </c>
      <c r="J112" s="695">
        <f t="shared" si="26"/>
        <v>670000</v>
      </c>
      <c r="K112" s="695">
        <f t="shared" si="26"/>
        <v>19229</v>
      </c>
      <c r="L112" s="695">
        <f t="shared" si="26"/>
        <v>56838.42</v>
      </c>
      <c r="M112" s="695">
        <f t="shared" si="26"/>
        <v>20368</v>
      </c>
      <c r="N112" s="695">
        <f t="shared" si="26"/>
        <v>7086.84</v>
      </c>
      <c r="O112" s="695">
        <f t="shared" si="26"/>
        <v>103522.26000000001</v>
      </c>
      <c r="P112" s="695">
        <f t="shared" si="26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7">+K115+L115+M115+N115</f>
        <v>9530.48</v>
      </c>
      <c r="P115" s="628">
        <f t="shared" ref="P115:P117" si="28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7"/>
        <v>9530.48</v>
      </c>
      <c r="P116" s="628">
        <f t="shared" si="28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7"/>
        <v>9530.48</v>
      </c>
      <c r="P117" s="628">
        <f t="shared" si="28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7"/>
        <v>3532.4700000000003</v>
      </c>
      <c r="P118" s="628">
        <f>+J118-O118</f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7"/>
        <v>9530.48</v>
      </c>
      <c r="P119" s="628">
        <f t="shared" ref="P119:P121" si="29">+J119-O119</f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7"/>
        <v>10902.84</v>
      </c>
      <c r="P120" s="628">
        <f t="shared" si="29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7"/>
        <v>9530.48</v>
      </c>
      <c r="P121" s="628">
        <f t="shared" si="29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7"/>
        <v>1502.5</v>
      </c>
      <c r="P122" s="628">
        <f>+J122-O122</f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30">SUM(I115:I122)</f>
        <v>0</v>
      </c>
      <c r="J123" s="695">
        <f t="shared" si="30"/>
        <v>488500</v>
      </c>
      <c r="K123" s="695">
        <f t="shared" si="30"/>
        <v>14019.95</v>
      </c>
      <c r="L123" s="695">
        <f t="shared" si="30"/>
        <v>32804.399999999994</v>
      </c>
      <c r="M123" s="695">
        <f t="shared" si="30"/>
        <v>14850.4</v>
      </c>
      <c r="N123" s="695">
        <f t="shared" si="30"/>
        <v>1915.46</v>
      </c>
      <c r="O123" s="695">
        <f t="shared" si="30"/>
        <v>63590.209999999992</v>
      </c>
      <c r="P123" s="695">
        <f t="shared" si="30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>+K126+L126+M126+N126</f>
        <v>10902.84</v>
      </c>
      <c r="P126" s="468">
        <f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1" si="31">+K127+L127+M127+N127</f>
        <v>9530.48</v>
      </c>
      <c r="P127" s="468">
        <f t="shared" ref="P127:P131" si="32">+J127-O127</f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31"/>
        <v>9530.48</v>
      </c>
      <c r="P128" s="468">
        <f t="shared" si="32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31"/>
        <v>9530.48</v>
      </c>
      <c r="P129" s="468">
        <f t="shared" si="32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31"/>
        <v>9530.48</v>
      </c>
      <c r="P130" s="468">
        <f t="shared" si="32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31"/>
        <v>9530.48</v>
      </c>
      <c r="P131" s="468">
        <f t="shared" si="32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ref="O132" si="33">+K132+L132+M132+N132</f>
        <v>9530.48</v>
      </c>
      <c r="P132" s="468">
        <f t="shared" ref="P132" si="34">+J132-O132</f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>+K133+L133+M133+N133</f>
        <v>3532.4700000000003</v>
      </c>
      <c r="P133" s="468">
        <f>+J133-O133</f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>+K134+L134+M134+N134</f>
        <v>5835.18</v>
      </c>
      <c r="P134" s="468">
        <f>+J134-O134</f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35">SUM(I126:I134)</f>
        <v>0</v>
      </c>
      <c r="J135" s="695">
        <f t="shared" si="35"/>
        <v>588500</v>
      </c>
      <c r="K135" s="695">
        <f t="shared" si="35"/>
        <v>16889.95</v>
      </c>
      <c r="L135" s="695">
        <f t="shared" si="35"/>
        <v>40732.559999999998</v>
      </c>
      <c r="M135" s="695">
        <f t="shared" si="35"/>
        <v>17890.400000000001</v>
      </c>
      <c r="N135" s="695">
        <f t="shared" si="35"/>
        <v>1940.46</v>
      </c>
      <c r="O135" s="695">
        <f t="shared" si="35"/>
        <v>77453.37</v>
      </c>
      <c r="P135" s="695">
        <f t="shared" si="3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2" si="36">+K138+L138+M138+N138</f>
        <v>23926.87</v>
      </c>
      <c r="P138" s="468">
        <f t="shared" ref="P138:P140" si="3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36"/>
        <v>10902.84</v>
      </c>
      <c r="P139" s="468">
        <f t="shared" si="3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36"/>
        <v>12275.210000000001</v>
      </c>
      <c r="P140" s="468">
        <f t="shared" si="3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6"/>
        <v>9530.48</v>
      </c>
      <c r="P141" s="468">
        <f t="shared" ref="P141:P142" si="38">+J141-O141</f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36"/>
        <v>10902.84</v>
      </c>
      <c r="P142" s="468">
        <f t="shared" si="38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ref="O143:O144" si="39">+K143+L143+M143+N143</f>
        <v>9530.48</v>
      </c>
      <c r="P143" s="468">
        <f t="shared" ref="P143:P144" si="40">+J143-O143</f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39"/>
        <v>9530.48</v>
      </c>
      <c r="P144" s="468">
        <f t="shared" si="40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>+K145+L145+M145+N145</f>
        <v>3532.4700000000003</v>
      </c>
      <c r="P145" s="468">
        <f>+J145-O145</f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41">SUM(I138:I145)</f>
        <v>0</v>
      </c>
      <c r="J146" s="695">
        <f t="shared" si="41"/>
        <v>583500</v>
      </c>
      <c r="K146" s="695">
        <f t="shared" si="41"/>
        <v>16746.45</v>
      </c>
      <c r="L146" s="695">
        <f t="shared" si="41"/>
        <v>48584.98</v>
      </c>
      <c r="M146" s="695">
        <f t="shared" si="41"/>
        <v>17738.400000000001</v>
      </c>
      <c r="N146" s="695">
        <f t="shared" si="41"/>
        <v>7061.84</v>
      </c>
      <c r="O146" s="695">
        <f t="shared" si="41"/>
        <v>90131.669999999984</v>
      </c>
      <c r="P146" s="695">
        <f t="shared" si="41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42">+I146+I135+I123+I112</f>
        <v>0</v>
      </c>
      <c r="J147" s="695">
        <f t="shared" si="42"/>
        <v>2330500</v>
      </c>
      <c r="K147" s="695">
        <f t="shared" si="42"/>
        <v>66885.350000000006</v>
      </c>
      <c r="L147" s="695">
        <f t="shared" si="42"/>
        <v>178960.36</v>
      </c>
      <c r="M147" s="695">
        <f t="shared" si="42"/>
        <v>70847.200000000012</v>
      </c>
      <c r="N147" s="695">
        <f t="shared" si="42"/>
        <v>18004.599999999999</v>
      </c>
      <c r="O147" s="695">
        <f t="shared" si="42"/>
        <v>334697.51</v>
      </c>
      <c r="P147" s="695">
        <f t="shared" si="42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43">+I16+I20+I25+I29+I33+I37+I41+I46+I50+I55+I65+I72+I76+I81+I85+I94+I99+I147</f>
        <v>0</v>
      </c>
      <c r="J149" s="1126">
        <f t="shared" si="43"/>
        <v>5935500</v>
      </c>
      <c r="K149" s="1126">
        <f t="shared" si="43"/>
        <v>170348.85</v>
      </c>
      <c r="L149" s="1126">
        <f t="shared" si="43"/>
        <v>614421.24999999988</v>
      </c>
      <c r="M149" s="1126">
        <f t="shared" si="43"/>
        <v>180439.2</v>
      </c>
      <c r="N149" s="1126">
        <f t="shared" si="43"/>
        <v>80522.490000000005</v>
      </c>
      <c r="O149" s="1126">
        <f t="shared" si="43"/>
        <v>1045731.7899999999</v>
      </c>
      <c r="P149" s="1126">
        <f t="shared" si="43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583" t="s">
        <v>1375</v>
      </c>
      <c r="K169" s="1583"/>
      <c r="L169" s="1583"/>
      <c r="M169" s="1583"/>
      <c r="N169" s="1583"/>
      <c r="O169" s="1583"/>
      <c r="P169" s="1583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564" t="s">
        <v>1554</v>
      </c>
      <c r="K170" s="1564"/>
      <c r="L170" s="1564"/>
      <c r="M170" s="1564"/>
      <c r="N170" s="1564"/>
      <c r="O170" s="1564"/>
      <c r="P170" s="1564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B11:B12"/>
    <mergeCell ref="C11:C12"/>
    <mergeCell ref="D11:D12"/>
    <mergeCell ref="E11:E12"/>
    <mergeCell ref="F11:F12"/>
    <mergeCell ref="B6:P6"/>
    <mergeCell ref="B7:P7"/>
    <mergeCell ref="B8:P8"/>
    <mergeCell ref="B9:P9"/>
    <mergeCell ref="B5:P5"/>
    <mergeCell ref="G11:G12"/>
    <mergeCell ref="I11:I12"/>
    <mergeCell ref="J11:J12"/>
    <mergeCell ref="K11:K12"/>
    <mergeCell ref="L11:L12"/>
    <mergeCell ref="N11:N12"/>
    <mergeCell ref="O11:O12"/>
    <mergeCell ref="P11:P12"/>
    <mergeCell ref="J169:P169"/>
    <mergeCell ref="J170:P17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1628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585" t="s">
        <v>7</v>
      </c>
      <c r="B13" s="1585" t="s">
        <v>937</v>
      </c>
      <c r="C13" s="1585" t="s">
        <v>10</v>
      </c>
      <c r="D13" s="1585" t="s">
        <v>11</v>
      </c>
      <c r="E13" s="1047" t="s">
        <v>12</v>
      </c>
      <c r="F13" s="1585" t="s">
        <v>13</v>
      </c>
      <c r="G13" s="1585" t="s">
        <v>14</v>
      </c>
      <c r="H13" s="1585" t="s">
        <v>15</v>
      </c>
      <c r="I13" s="1585" t="s">
        <v>16</v>
      </c>
      <c r="J13" s="1585" t="s">
        <v>17</v>
      </c>
      <c r="K13" s="1585" t="s">
        <v>18</v>
      </c>
      <c r="L13" s="1585" t="s">
        <v>19</v>
      </c>
      <c r="M13" s="1585" t="s">
        <v>20</v>
      </c>
    </row>
    <row r="14" spans="1:13" x14ac:dyDescent="0.25">
      <c r="A14" s="1585"/>
      <c r="B14" s="1585"/>
      <c r="C14" s="1585"/>
      <c r="D14" s="1585"/>
      <c r="E14" s="1047" t="s">
        <v>21</v>
      </c>
      <c r="F14" s="1585"/>
      <c r="G14" s="1585"/>
      <c r="H14" s="1585"/>
      <c r="I14" s="1585"/>
      <c r="J14" s="1585"/>
      <c r="K14" s="1585"/>
      <c r="L14" s="1585"/>
      <c r="M14" s="1585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>SUM(G16:G31)</f>
        <v>242000</v>
      </c>
      <c r="H32" s="273">
        <f t="shared" ref="H32:L32" si="1">SUM(H16:H31)</f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>SUM(M16:M31)</f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562" t="s">
        <v>1269</v>
      </c>
      <c r="B51" s="1562"/>
      <c r="C51" s="753"/>
      <c r="D51" s="753"/>
      <c r="E51" s="754"/>
      <c r="F51" s="755"/>
      <c r="H51" s="1563" t="s">
        <v>852</v>
      </c>
      <c r="I51" s="1563"/>
      <c r="J51" s="1563"/>
      <c r="K51" s="1563"/>
      <c r="L51" s="1563"/>
      <c r="M51" s="1563"/>
    </row>
    <row r="52" spans="1:13" s="259" customFormat="1" ht="19.5" customHeight="1" x14ac:dyDescent="0.25">
      <c r="A52" s="1500" t="s">
        <v>1270</v>
      </c>
      <c r="B52" s="1500"/>
      <c r="C52" s="753"/>
      <c r="D52" s="753"/>
      <c r="E52" s="754"/>
      <c r="F52" s="755"/>
      <c r="H52" s="1564" t="s">
        <v>1505</v>
      </c>
      <c r="I52" s="1564"/>
      <c r="J52" s="1564"/>
      <c r="K52" s="1564"/>
      <c r="L52" s="1564"/>
      <c r="M52" s="1564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501"/>
      <c r="I64" s="1501"/>
      <c r="J64" s="1501"/>
      <c r="K64" s="1501"/>
      <c r="L64" s="1501"/>
      <c r="M64" s="1501"/>
    </row>
    <row r="65" spans="1:13" ht="15.75" x14ac:dyDescent="0.25">
      <c r="A65" s="267"/>
      <c r="B65" s="267"/>
      <c r="C65" s="268"/>
      <c r="D65" s="268"/>
      <c r="E65" s="269"/>
      <c r="F65" s="1429"/>
      <c r="G65" s="1429"/>
      <c r="H65" s="1429"/>
      <c r="I65" s="1429"/>
      <c r="J65" s="1429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C13:C14"/>
    <mergeCell ref="D13:D14"/>
    <mergeCell ref="A7:M7"/>
    <mergeCell ref="A8:M8"/>
    <mergeCell ref="A9:M9"/>
    <mergeCell ref="A10:M10"/>
    <mergeCell ref="A11:M11"/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4" ht="13.5" customHeight="1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4" ht="12" customHeight="1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4" x14ac:dyDescent="0.25">
      <c r="B8" s="1574" t="s">
        <v>1638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4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98" t="s">
        <v>7</v>
      </c>
      <c r="C11" s="1598" t="s">
        <v>802</v>
      </c>
      <c r="D11" s="1600" t="s">
        <v>9</v>
      </c>
      <c r="E11" s="1046" t="s">
        <v>12</v>
      </c>
      <c r="F11" s="1602" t="s">
        <v>13</v>
      </c>
      <c r="G11" s="1596" t="s">
        <v>14</v>
      </c>
      <c r="H11" s="1596" t="s">
        <v>15</v>
      </c>
      <c r="I11" s="1596" t="s">
        <v>16</v>
      </c>
      <c r="J11" s="1596" t="s">
        <v>17</v>
      </c>
      <c r="K11" s="1596" t="s">
        <v>18</v>
      </c>
      <c r="L11" s="1596" t="s">
        <v>19</v>
      </c>
      <c r="M11" s="1596" t="s">
        <v>20</v>
      </c>
    </row>
    <row r="12" spans="2:14" ht="16.5" customHeight="1" x14ac:dyDescent="0.25">
      <c r="B12" s="1599"/>
      <c r="C12" s="1599"/>
      <c r="D12" s="1601"/>
      <c r="E12" s="1046" t="s">
        <v>21</v>
      </c>
      <c r="F12" s="1603"/>
      <c r="G12" s="1597"/>
      <c r="H12" s="1597"/>
      <c r="I12" s="1597"/>
      <c r="J12" s="1597"/>
      <c r="K12" s="1597"/>
      <c r="L12" s="1597"/>
      <c r="M12" s="1597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3">+E30</f>
        <v>26500</v>
      </c>
      <c r="F31" s="937">
        <v>0</v>
      </c>
      <c r="G31" s="905">
        <f t="shared" si="3"/>
        <v>26500</v>
      </c>
      <c r="H31" s="905">
        <f t="shared" si="3"/>
        <v>760.55</v>
      </c>
      <c r="I31" s="905">
        <f t="shared" si="3"/>
        <v>4431.8599999999997</v>
      </c>
      <c r="J31" s="905">
        <f t="shared" si="3"/>
        <v>805.6</v>
      </c>
      <c r="K31" s="937">
        <v>0</v>
      </c>
      <c r="L31" s="905">
        <f t="shared" si="3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4">+E38</f>
        <v>6500</v>
      </c>
      <c r="F39" s="937">
        <v>0</v>
      </c>
      <c r="G39" s="905">
        <f t="shared" si="4"/>
        <v>6500</v>
      </c>
      <c r="H39" s="905">
        <f t="shared" si="4"/>
        <v>186.55</v>
      </c>
      <c r="I39" s="905">
        <f t="shared" si="4"/>
        <v>917.38</v>
      </c>
      <c r="J39" s="905">
        <f t="shared" si="4"/>
        <v>197.6</v>
      </c>
      <c r="K39" s="937">
        <v>0</v>
      </c>
      <c r="L39" s="905">
        <f t="shared" si="4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5">+E42</f>
        <v>5000</v>
      </c>
      <c r="F43" s="937">
        <v>0</v>
      </c>
      <c r="G43" s="905">
        <f t="shared" si="5"/>
        <v>5000</v>
      </c>
      <c r="H43" s="905">
        <f t="shared" si="5"/>
        <v>143.5</v>
      </c>
      <c r="I43" s="905">
        <f t="shared" si="5"/>
        <v>705.68</v>
      </c>
      <c r="J43" s="905">
        <f t="shared" si="5"/>
        <v>152</v>
      </c>
      <c r="K43" s="937">
        <v>0</v>
      </c>
      <c r="L43" s="905">
        <f t="shared" si="5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6">+E46</f>
        <v>11500</v>
      </c>
      <c r="F47" s="937">
        <v>0</v>
      </c>
      <c r="G47" s="905">
        <f t="shared" ref="G47:J47" si="7">+G46</f>
        <v>11500</v>
      </c>
      <c r="H47" s="905">
        <f t="shared" si="7"/>
        <v>330.05</v>
      </c>
      <c r="I47" s="905">
        <f t="shared" si="7"/>
        <v>1623.06</v>
      </c>
      <c r="J47" s="905">
        <f t="shared" si="7"/>
        <v>349.6</v>
      </c>
      <c r="K47" s="937">
        <v>0</v>
      </c>
      <c r="L47" s="905">
        <f t="shared" ref="L47" si="8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9">SUM(G50:G51)</f>
        <v>51500</v>
      </c>
      <c r="H52" s="905">
        <f t="shared" si="9"/>
        <v>1478.05</v>
      </c>
      <c r="I52" s="905">
        <f t="shared" si="9"/>
        <v>11032.06</v>
      </c>
      <c r="J52" s="905">
        <f t="shared" si="9"/>
        <v>1565.6</v>
      </c>
      <c r="K52" s="937">
        <v>0</v>
      </c>
      <c r="L52" s="905">
        <f t="shared" si="9"/>
        <v>14075.71</v>
      </c>
      <c r="M52" s="905">
        <f t="shared" si="9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10">+G55</f>
        <v>11500</v>
      </c>
      <c r="H56" s="905">
        <f t="shared" si="10"/>
        <v>330.05</v>
      </c>
      <c r="I56" s="905">
        <f t="shared" si="10"/>
        <v>1623.06</v>
      </c>
      <c r="J56" s="905">
        <f t="shared" si="10"/>
        <v>349.6</v>
      </c>
      <c r="K56" s="937">
        <v>0</v>
      </c>
      <c r="L56" s="905">
        <f t="shared" ref="L56" si="11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2">+E59</f>
        <v>40000</v>
      </c>
      <c r="F60" s="937">
        <v>0</v>
      </c>
      <c r="G60" s="905">
        <f t="shared" si="12"/>
        <v>40000</v>
      </c>
      <c r="H60" s="905">
        <f t="shared" si="12"/>
        <v>1148</v>
      </c>
      <c r="I60" s="905">
        <f t="shared" si="12"/>
        <v>9409</v>
      </c>
      <c r="J60" s="905">
        <f t="shared" si="12"/>
        <v>1216</v>
      </c>
      <c r="K60" s="937">
        <v>0</v>
      </c>
      <c r="L60" s="905">
        <f t="shared" si="12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13">+G60+G56+G52+G47+G43+G39+G35+G31+G23+G27+G19+G15</f>
        <v>296000</v>
      </c>
      <c r="H62" s="1140">
        <f t="shared" si="13"/>
        <v>8495.2000000000007</v>
      </c>
      <c r="I62" s="1140">
        <f t="shared" si="13"/>
        <v>54691.799999999996</v>
      </c>
      <c r="J62" s="1140">
        <f t="shared" si="13"/>
        <v>8998.4000000000015</v>
      </c>
      <c r="K62" s="1045">
        <v>0</v>
      </c>
      <c r="L62" s="1140">
        <f t="shared" si="13"/>
        <v>72185.400000000009</v>
      </c>
      <c r="M62" s="1140">
        <f t="shared" si="13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570" t="s">
        <v>1372</v>
      </c>
      <c r="H80" s="1570"/>
      <c r="I80" s="1570"/>
      <c r="J80" s="1570"/>
      <c r="K80" s="1570"/>
      <c r="L80" s="1570"/>
    </row>
    <row r="81" spans="2:13" x14ac:dyDescent="0.25">
      <c r="B81" s="1083" t="s">
        <v>1238</v>
      </c>
      <c r="C81" s="1083"/>
      <c r="D81" s="921"/>
      <c r="E81" s="915"/>
      <c r="F81" s="915"/>
      <c r="G81" s="1568" t="s">
        <v>1222</v>
      </c>
      <c r="H81" s="1568"/>
      <c r="I81" s="1568"/>
      <c r="J81" s="1568"/>
      <c r="K81" s="1568"/>
      <c r="L81" s="1568"/>
    </row>
    <row r="82" spans="2:13" x14ac:dyDescent="0.25">
      <c r="B82" s="916" t="s">
        <v>1239</v>
      </c>
      <c r="C82" s="916"/>
      <c r="D82" s="915"/>
      <c r="E82" s="915"/>
      <c r="F82" s="923"/>
      <c r="G82" s="1567" t="s">
        <v>1224</v>
      </c>
      <c r="H82" s="1567"/>
      <c r="I82" s="1567"/>
      <c r="J82" s="1567"/>
      <c r="K82" s="1567"/>
      <c r="L82" s="1567"/>
    </row>
    <row r="86" spans="2:13" ht="30" customHeight="1" x14ac:dyDescent="0.25"/>
    <row r="90" spans="2:13" x14ac:dyDescent="0.25">
      <c r="E90" s="924"/>
      <c r="F90" s="923"/>
      <c r="G90" s="915"/>
      <c r="H90" s="1572"/>
      <c r="I90" s="1572"/>
      <c r="J90" s="1572"/>
      <c r="K90" s="1572"/>
      <c r="L90" s="1572"/>
      <c r="M90" s="1572"/>
    </row>
    <row r="91" spans="2:13" x14ac:dyDescent="0.25">
      <c r="E91" s="925"/>
      <c r="F91" s="1565"/>
      <c r="G91" s="1565"/>
      <c r="H91" s="1565"/>
      <c r="I91" s="1565"/>
      <c r="J91" s="1565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0:L80"/>
    <mergeCell ref="G81:L81"/>
    <mergeCell ref="G82:L82"/>
    <mergeCell ref="H90:M90"/>
    <mergeCell ref="F91:J91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</row>
    <row r="7" spans="2:13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2:13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2:13" x14ac:dyDescent="0.25">
      <c r="B9" s="1423" t="s">
        <v>1639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2:13" x14ac:dyDescent="0.25">
      <c r="B10" s="1425" t="s">
        <v>1197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554" t="s">
        <v>1250</v>
      </c>
      <c r="H53" s="1554"/>
      <c r="I53" s="1554"/>
      <c r="J53" s="1554"/>
      <c r="K53" s="1554"/>
      <c r="L53" s="1554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499" t="s">
        <v>852</v>
      </c>
      <c r="H54" s="1499"/>
      <c r="I54" s="1499"/>
      <c r="J54" s="1499"/>
      <c r="K54" s="1499"/>
      <c r="L54" s="1499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00" t="s">
        <v>1506</v>
      </c>
      <c r="H55" s="1500"/>
      <c r="I55" s="1500"/>
      <c r="J55" s="1500"/>
      <c r="K55" s="1500"/>
      <c r="L55" s="1500"/>
      <c r="M55" s="537"/>
    </row>
    <row r="56" spans="2:13" x14ac:dyDescent="0.25">
      <c r="B56" s="546"/>
      <c r="C56" s="546"/>
      <c r="D56" s="547"/>
      <c r="E56" s="541"/>
      <c r="F56" s="540"/>
      <c r="G56" s="537"/>
      <c r="H56" s="1501"/>
      <c r="I56" s="1501"/>
      <c r="J56" s="1501"/>
      <c r="K56" s="1501"/>
      <c r="L56" s="1501"/>
      <c r="M56" s="1501"/>
    </row>
    <row r="57" spans="2:13" x14ac:dyDescent="0.25">
      <c r="B57" s="531"/>
      <c r="C57" s="531"/>
      <c r="D57" s="259"/>
      <c r="E57" s="1174"/>
      <c r="F57" s="1425"/>
      <c r="G57" s="1425"/>
      <c r="H57" s="1425"/>
      <c r="I57" s="1425"/>
      <c r="J57" s="1425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1733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06" t="s">
        <v>7</v>
      </c>
      <c r="B12" s="1608" t="s">
        <v>802</v>
      </c>
      <c r="C12" s="1608" t="s">
        <v>10</v>
      </c>
      <c r="D12" s="1067" t="s">
        <v>12</v>
      </c>
      <c r="E12" s="1610" t="s">
        <v>13</v>
      </c>
      <c r="F12" s="1604" t="s">
        <v>14</v>
      </c>
      <c r="G12" s="1604" t="s">
        <v>15</v>
      </c>
      <c r="H12" s="1604" t="s">
        <v>16</v>
      </c>
      <c r="I12" s="1604" t="s">
        <v>17</v>
      </c>
      <c r="J12" s="1604" t="s">
        <v>18</v>
      </c>
      <c r="K12" s="1604" t="s">
        <v>19</v>
      </c>
      <c r="L12" s="1604" t="s">
        <v>20</v>
      </c>
    </row>
    <row r="13" spans="1:12" ht="15" customHeight="1" x14ac:dyDescent="0.25">
      <c r="A13" s="1607"/>
      <c r="B13" s="1609"/>
      <c r="C13" s="1609"/>
      <c r="D13" s="1067" t="s">
        <v>21</v>
      </c>
      <c r="E13" s="1611"/>
      <c r="F13" s="1605"/>
      <c r="G13" s="1605"/>
      <c r="H13" s="1605"/>
      <c r="I13" s="1605"/>
      <c r="J13" s="1605"/>
      <c r="K13" s="1605"/>
      <c r="L13" s="160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554" t="s">
        <v>1255</v>
      </c>
      <c r="G28" s="1554"/>
      <c r="H28" s="1554"/>
      <c r="I28" s="1554"/>
      <c r="J28" s="1554"/>
      <c r="K28" s="1554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499" t="s">
        <v>852</v>
      </c>
      <c r="G29" s="1499"/>
      <c r="H29" s="1499"/>
      <c r="I29" s="1499"/>
      <c r="J29" s="1499"/>
      <c r="K29" s="1499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00" t="s">
        <v>1506</v>
      </c>
      <c r="G30" s="1500"/>
      <c r="H30" s="1500"/>
      <c r="I30" s="1500"/>
      <c r="J30" s="1500"/>
      <c r="K30" s="1500"/>
      <c r="L30" s="537"/>
    </row>
    <row r="31" spans="1:12" x14ac:dyDescent="0.25">
      <c r="A31" s="546"/>
      <c r="B31" s="546"/>
      <c r="C31" s="547"/>
      <c r="D31" s="541"/>
      <c r="E31" s="540"/>
      <c r="F31" s="537"/>
      <c r="G31" s="1501"/>
      <c r="H31" s="1501"/>
      <c r="I31" s="1501"/>
      <c r="J31" s="1501"/>
      <c r="K31" s="1501"/>
      <c r="L31" s="1501"/>
    </row>
    <row r="32" spans="1:12" ht="15.75" x14ac:dyDescent="0.25">
      <c r="A32" s="267"/>
      <c r="B32" s="267"/>
      <c r="C32" s="268"/>
      <c r="D32" s="269"/>
      <c r="E32" s="1429"/>
      <c r="F32" s="1429"/>
      <c r="G32" s="1429"/>
      <c r="H32" s="1429"/>
      <c r="I32" s="1429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60" zoomScaleNormal="60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559" t="s">
        <v>1502</v>
      </c>
      <c r="B14" s="1559"/>
      <c r="C14" s="1559"/>
      <c r="D14" s="1559"/>
      <c r="E14" s="1559"/>
      <c r="F14" s="1559"/>
      <c r="G14" s="1559"/>
      <c r="H14" s="1559"/>
      <c r="I14" s="1559"/>
      <c r="J14" s="1559"/>
      <c r="K14" s="1559"/>
      <c r="L14" s="1559"/>
      <c r="M14" s="1559"/>
    </row>
    <row r="15" spans="1:14" ht="0.75" customHeight="1" x14ac:dyDescent="0.25">
      <c r="A15" s="1559"/>
      <c r="B15" s="1559"/>
      <c r="C15" s="1559"/>
      <c r="D15" s="1559"/>
      <c r="E15" s="1559"/>
      <c r="F15" s="1559"/>
      <c r="G15" s="1559"/>
      <c r="H15" s="1559"/>
      <c r="I15" s="1559"/>
      <c r="J15" s="1559"/>
      <c r="K15" s="1559"/>
      <c r="L15" s="1559"/>
      <c r="M15" s="1559"/>
      <c r="N15" s="1559"/>
    </row>
    <row r="16" spans="1:14" ht="15.75" x14ac:dyDescent="0.25">
      <c r="A16" s="1559" t="s">
        <v>1460</v>
      </c>
      <c r="B16" s="1559"/>
      <c r="C16" s="1559"/>
      <c r="D16" s="1559"/>
      <c r="E16" s="1559"/>
      <c r="F16" s="1559"/>
      <c r="G16" s="1559"/>
      <c r="H16" s="1559"/>
      <c r="I16" s="1559"/>
      <c r="J16" s="1559"/>
      <c r="K16" s="1559"/>
      <c r="L16" s="1559"/>
      <c r="M16" s="1559"/>
    </row>
    <row r="17" spans="1:13" ht="15.75" x14ac:dyDescent="0.25">
      <c r="A17" s="1559" t="s">
        <v>1746</v>
      </c>
      <c r="B17" s="1559"/>
      <c r="C17" s="1559"/>
      <c r="D17" s="1559"/>
      <c r="E17" s="1559"/>
      <c r="F17" s="1559"/>
      <c r="G17" s="1559"/>
      <c r="H17" s="1559"/>
      <c r="I17" s="1559"/>
      <c r="J17" s="1559"/>
      <c r="K17" s="1559"/>
      <c r="L17" s="1559"/>
      <c r="M17" s="1559"/>
    </row>
    <row r="18" spans="1:13" ht="15.75" x14ac:dyDescent="0.25">
      <c r="A18" s="1575" t="s">
        <v>404</v>
      </c>
      <c r="B18" s="1575"/>
      <c r="C18" s="1575"/>
      <c r="D18" s="1575"/>
      <c r="E18" s="1575"/>
      <c r="F18" s="1575"/>
      <c r="G18" s="1575"/>
      <c r="H18" s="1575"/>
      <c r="I18" s="1575"/>
      <c r="J18" s="1575"/>
      <c r="K18" s="1575"/>
      <c r="L18" s="1575"/>
      <c r="M18" s="1575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576" t="s">
        <v>7</v>
      </c>
      <c r="B20" s="1576" t="s">
        <v>802</v>
      </c>
      <c r="C20" s="1576" t="s">
        <v>9</v>
      </c>
      <c r="D20" s="1576" t="s">
        <v>11</v>
      </c>
      <c r="E20" s="1057" t="s">
        <v>12</v>
      </c>
      <c r="F20" s="1578" t="s">
        <v>13</v>
      </c>
      <c r="G20" s="1579" t="s">
        <v>14</v>
      </c>
      <c r="H20" s="1579" t="s">
        <v>15</v>
      </c>
      <c r="I20" s="1595" t="s">
        <v>16</v>
      </c>
      <c r="J20" s="1595" t="s">
        <v>17</v>
      </c>
      <c r="K20" s="1595" t="s">
        <v>18</v>
      </c>
      <c r="L20" s="1595" t="s">
        <v>19</v>
      </c>
      <c r="M20" s="1579" t="s">
        <v>20</v>
      </c>
    </row>
    <row r="21" spans="1:13" ht="15.75" x14ac:dyDescent="0.25">
      <c r="A21" s="1576"/>
      <c r="B21" s="1576"/>
      <c r="C21" s="1576"/>
      <c r="D21" s="1576"/>
      <c r="E21" s="1057" t="s">
        <v>21</v>
      </c>
      <c r="F21" s="1578"/>
      <c r="G21" s="1579"/>
      <c r="H21" s="1579"/>
      <c r="I21" s="1595"/>
      <c r="J21" s="1595"/>
      <c r="K21" s="1595"/>
      <c r="L21" s="1595"/>
      <c r="M21" s="1579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 t="shared" ref="L33" si="1"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2">SUM(G30:G33)</f>
        <v>219500</v>
      </c>
      <c r="H34" s="966">
        <f>SUM(H30:H33)</f>
        <v>6299.65</v>
      </c>
      <c r="I34" s="966">
        <f t="shared" si="2"/>
        <v>12463.43</v>
      </c>
      <c r="J34" s="963">
        <f t="shared" si="2"/>
        <v>6672.7999999999993</v>
      </c>
      <c r="K34" s="963">
        <f t="shared" si="2"/>
        <v>13585.37</v>
      </c>
      <c r="L34" s="963">
        <f t="shared" si="2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3">SUM(F37:F37)</f>
        <v>0</v>
      </c>
      <c r="G38" s="965">
        <f t="shared" si="3"/>
        <v>43500</v>
      </c>
      <c r="H38" s="1177">
        <f t="shared" si="3"/>
        <v>1248.45</v>
      </c>
      <c r="I38" s="966">
        <f t="shared" si="3"/>
        <v>936.62</v>
      </c>
      <c r="J38" s="963">
        <f t="shared" si="3"/>
        <v>1322.4</v>
      </c>
      <c r="K38" s="963">
        <f t="shared" si="3"/>
        <v>1296.7</v>
      </c>
      <c r="L38" s="963">
        <f t="shared" si="3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4">+H41+I41+J41+K41</f>
        <v>46917.78</v>
      </c>
      <c r="M41" s="953">
        <f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4"/>
        <v>4990.6100000000006</v>
      </c>
      <c r="M42" s="953">
        <f t="shared" ref="M42:M46" si="5">+G42-L42</f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4"/>
        <v>3632.4700000000003</v>
      </c>
      <c r="M43" s="953">
        <f t="shared" si="5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4"/>
        <v>3532.4700000000003</v>
      </c>
      <c r="M44" s="953">
        <f t="shared" si="5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4"/>
        <v>3532.4700000000003</v>
      </c>
      <c r="M45" s="953">
        <f t="shared" si="5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4"/>
        <v>5835.18</v>
      </c>
      <c r="M46" s="953">
        <f t="shared" si="5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6">SUM(G41:G46)</f>
        <v>414000</v>
      </c>
      <c r="H47" s="966">
        <f t="shared" si="6"/>
        <v>11881.800000000001</v>
      </c>
      <c r="I47" s="966">
        <f t="shared" si="6"/>
        <v>36861.740000000005</v>
      </c>
      <c r="J47" s="963">
        <f t="shared" si="6"/>
        <v>12585.599999999999</v>
      </c>
      <c r="K47" s="963">
        <f t="shared" si="6"/>
        <v>7111.84</v>
      </c>
      <c r="L47" s="963">
        <f t="shared" si="6"/>
        <v>68440.98000000001</v>
      </c>
      <c r="M47" s="963">
        <f t="shared" si="6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L51" si="7">SUM(H50)</f>
        <v>2152.5</v>
      </c>
      <c r="I51" s="966">
        <f t="shared" si="7"/>
        <v>6309.38</v>
      </c>
      <c r="J51" s="963">
        <f t="shared" si="7"/>
        <v>2280</v>
      </c>
      <c r="K51" s="963">
        <f t="shared" si="7"/>
        <v>25</v>
      </c>
      <c r="L51" s="963">
        <f t="shared" si="7"/>
        <v>10766.880000000001</v>
      </c>
      <c r="M51" s="965">
        <f>SUM(M50)</f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8">SUM(F54:F55)</f>
        <v>0</v>
      </c>
      <c r="G56" s="965">
        <f t="shared" si="8"/>
        <v>73500</v>
      </c>
      <c r="H56" s="966">
        <f t="shared" si="8"/>
        <v>2109.4499999999998</v>
      </c>
      <c r="I56" s="1192">
        <f t="shared" si="8"/>
        <v>936.62</v>
      </c>
      <c r="J56" s="963">
        <f t="shared" si="8"/>
        <v>2234.4</v>
      </c>
      <c r="K56" s="963">
        <f t="shared" si="8"/>
        <v>1765.46</v>
      </c>
      <c r="L56" s="963">
        <f t="shared" si="8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9">SUM(G59:G60)</f>
        <v>78500</v>
      </c>
      <c r="H61" s="1233">
        <f t="shared" si="9"/>
        <v>2252.9499999999998</v>
      </c>
      <c r="I61" s="1233">
        <f t="shared" si="9"/>
        <v>936.62</v>
      </c>
      <c r="J61" s="1233">
        <f t="shared" si="9"/>
        <v>2386.4</v>
      </c>
      <c r="K61" s="1233">
        <f t="shared" si="9"/>
        <v>1321.7</v>
      </c>
      <c r="L61" s="1233">
        <f t="shared" si="9"/>
        <v>6897.67</v>
      </c>
      <c r="M61" s="1233">
        <f t="shared" si="9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 t="shared" ref="M65:M66" si="10"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 t="shared" si="10"/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11">SUM(G64:G66)</f>
        <v>118500</v>
      </c>
      <c r="H67" s="963">
        <f t="shared" si="11"/>
        <v>3400.95</v>
      </c>
      <c r="I67" s="963">
        <f t="shared" si="11"/>
        <v>1116.24</v>
      </c>
      <c r="J67" s="963">
        <f t="shared" si="11"/>
        <v>3602.4</v>
      </c>
      <c r="K67" s="963">
        <f t="shared" si="11"/>
        <v>1004.5</v>
      </c>
      <c r="L67" s="963">
        <f t="shared" si="11"/>
        <v>9124.09</v>
      </c>
      <c r="M67" s="963">
        <f t="shared" si="11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2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2"/>
        <v>8114.6</v>
      </c>
      <c r="M72" s="954">
        <f t="shared" ref="M72:M81" si="13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2"/>
        <v>1798</v>
      </c>
      <c r="M76" s="953">
        <f t="shared" si="13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2"/>
        <v>4341.3999999999996</v>
      </c>
      <c r="M77" s="953">
        <f t="shared" si="13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2"/>
        <v>1798</v>
      </c>
      <c r="M79" s="953">
        <f t="shared" si="13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2"/>
        <v>3513.46</v>
      </c>
      <c r="M80" s="953">
        <f t="shared" si="13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2"/>
        <v>1798</v>
      </c>
      <c r="M81" s="953">
        <f t="shared" si="13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 t="shared" ref="L82" si="14">+H82+I82+J82+K82</f>
        <v>1798</v>
      </c>
      <c r="M82" s="953">
        <f t="shared" ref="M82" si="15"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6">SUM(G70:G82)</f>
        <v>417000</v>
      </c>
      <c r="H83" s="963">
        <f t="shared" si="16"/>
        <v>11967.9</v>
      </c>
      <c r="I83" s="963">
        <f t="shared" si="16"/>
        <v>1873.24</v>
      </c>
      <c r="J83" s="963">
        <f t="shared" si="16"/>
        <v>12676.8</v>
      </c>
      <c r="K83" s="963">
        <f>SUM(K70:K82)</f>
        <v>11000.46</v>
      </c>
      <c r="L83" s="963">
        <f t="shared" si="16"/>
        <v>37518.400000000001</v>
      </c>
      <c r="M83" s="963">
        <f t="shared" si="16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7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7"/>
        <v>1602.5</v>
      </c>
      <c r="M87" s="953">
        <f t="shared" ref="M87:M97" si="18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7"/>
        <v>2205.5</v>
      </c>
      <c r="M88" s="953">
        <f t="shared" si="18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7"/>
        <v>2774.2</v>
      </c>
      <c r="M89" s="953">
        <f t="shared" si="18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7"/>
        <v>1502.5</v>
      </c>
      <c r="M90" s="953">
        <f t="shared" si="18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7"/>
        <v>1502.5</v>
      </c>
      <c r="M91" s="953">
        <f t="shared" si="18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7"/>
        <v>1502.5</v>
      </c>
      <c r="M92" s="953">
        <f t="shared" si="18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7"/>
        <v>1502.5</v>
      </c>
      <c r="M93" s="953">
        <f t="shared" si="18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7"/>
        <v>1502.5</v>
      </c>
      <c r="M94" s="953">
        <f t="shared" si="18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8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 t="shared" ref="L96" si="19">+H96+I96+J96+K96</f>
        <v>11286.28</v>
      </c>
      <c r="M96" s="951">
        <f t="shared" si="18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8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>SUM(G86:G97)</f>
        <v>338500</v>
      </c>
      <c r="H98" s="966">
        <f t="shared" ref="H98:L98" si="20">SUM(H86:H97)</f>
        <v>9714.9500000000007</v>
      </c>
      <c r="I98" s="966">
        <f t="shared" si="20"/>
        <v>936.62</v>
      </c>
      <c r="J98" s="963">
        <f t="shared" si="20"/>
        <v>10290.4</v>
      </c>
      <c r="K98" s="963">
        <f>SUM(K86:K97)</f>
        <v>16896.14</v>
      </c>
      <c r="L98" s="963">
        <f t="shared" si="20"/>
        <v>37838.11</v>
      </c>
      <c r="M98" s="963">
        <f>SUM(M86:M97)</f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92500</v>
      </c>
      <c r="F103" s="964">
        <f t="shared" ref="F103:I103" si="21">SUM(F101:F102)</f>
        <v>0</v>
      </c>
      <c r="G103" s="965">
        <f>SUM(G101:G102)</f>
        <v>92500</v>
      </c>
      <c r="H103" s="966">
        <f>SUM(H101:H102)</f>
        <v>2654.75</v>
      </c>
      <c r="I103" s="966">
        <f t="shared" si="21"/>
        <v>2559.6799999999998</v>
      </c>
      <c r="J103" s="963">
        <f>SUM(J101:J102)</f>
        <v>2812</v>
      </c>
      <c r="K103" s="963">
        <f>SUM(K101:K102)</f>
        <v>1765.46</v>
      </c>
      <c r="L103" s="963">
        <f>SUM(L101:L102)</f>
        <v>9791.89</v>
      </c>
      <c r="M103" s="965">
        <f>SUM(M101:M102)</f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22">SUM(G106:G107)</f>
        <v>98500</v>
      </c>
      <c r="H108" s="966">
        <f t="shared" si="22"/>
        <v>2826.95</v>
      </c>
      <c r="I108" s="966">
        <f t="shared" si="22"/>
        <v>3496.2999999999997</v>
      </c>
      <c r="J108" s="963">
        <f t="shared" si="22"/>
        <v>2994.4</v>
      </c>
      <c r="K108" s="963">
        <f t="shared" si="22"/>
        <v>2593.4</v>
      </c>
      <c r="L108" s="963">
        <f t="shared" si="22"/>
        <v>11911.05</v>
      </c>
      <c r="M108" s="963">
        <f t="shared" si="22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K113" si="23">SUM(G111:G112)</f>
        <v>140000</v>
      </c>
      <c r="H113" s="963">
        <f t="shared" si="23"/>
        <v>4018</v>
      </c>
      <c r="I113" s="963">
        <f>SUM(I111:I112)</f>
        <v>10050.77</v>
      </c>
      <c r="J113" s="963">
        <f t="shared" si="23"/>
        <v>4256</v>
      </c>
      <c r="K113" s="963">
        <f t="shared" si="23"/>
        <v>3580.92</v>
      </c>
      <c r="L113" s="963">
        <f>SUM(L111:L112)</f>
        <v>21905.69</v>
      </c>
      <c r="M113" s="963">
        <f>SUM(M111:M112)</f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 t="shared" ref="L117:L118" si="24"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 t="shared" si="24"/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25">SUM(G116:G118)</f>
        <v>167000</v>
      </c>
      <c r="H119" s="963">
        <f t="shared" si="25"/>
        <v>4792.8999999999996</v>
      </c>
      <c r="I119" s="963">
        <f t="shared" si="25"/>
        <v>9274.11</v>
      </c>
      <c r="J119" s="963">
        <f t="shared" si="25"/>
        <v>5076.8</v>
      </c>
      <c r="K119" s="963">
        <f t="shared" si="25"/>
        <v>2184</v>
      </c>
      <c r="L119" s="963">
        <f>SUM(L116:L118)</f>
        <v>21327.81</v>
      </c>
      <c r="M119" s="963">
        <f t="shared" si="25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6">SUM(G122:G122)</f>
        <v>80000</v>
      </c>
      <c r="H123" s="965">
        <f t="shared" si="26"/>
        <v>2296</v>
      </c>
      <c r="I123" s="966">
        <f t="shared" si="26"/>
        <v>6972</v>
      </c>
      <c r="J123" s="963">
        <f t="shared" si="26"/>
        <v>2432</v>
      </c>
      <c r="K123" s="963">
        <f t="shared" si="26"/>
        <v>1740.46</v>
      </c>
      <c r="L123" s="963">
        <f t="shared" si="26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 t="shared" ref="M127:M130" si="27"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 t="shared" si="27"/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 t="shared" si="27"/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 t="shared" si="27"/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8">SUM(E126:E130)</f>
        <v>351666.67000000004</v>
      </c>
      <c r="F131" s="964">
        <f t="shared" si="28"/>
        <v>0</v>
      </c>
      <c r="G131" s="963">
        <f t="shared" si="28"/>
        <v>351666.67000000004</v>
      </c>
      <c r="H131" s="963">
        <f t="shared" si="28"/>
        <v>10092.83</v>
      </c>
      <c r="I131" s="966">
        <f t="shared" si="28"/>
        <v>40436.980000000003</v>
      </c>
      <c r="J131" s="963">
        <f t="shared" si="28"/>
        <v>10690.67</v>
      </c>
      <c r="K131" s="963">
        <f t="shared" si="28"/>
        <v>1940.46</v>
      </c>
      <c r="L131" s="963">
        <f t="shared" si="28"/>
        <v>63160.94000000001</v>
      </c>
      <c r="M131" s="963">
        <f t="shared" si="28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9">SUM(G134:G134)</f>
        <v>80000</v>
      </c>
      <c r="H135" s="965">
        <f t="shared" si="29"/>
        <v>2296</v>
      </c>
      <c r="I135" s="966">
        <f t="shared" si="29"/>
        <v>6972</v>
      </c>
      <c r="J135" s="963">
        <f t="shared" si="29"/>
        <v>2432</v>
      </c>
      <c r="K135" s="963">
        <f t="shared" si="29"/>
        <v>5884.86</v>
      </c>
      <c r="L135" s="963">
        <f t="shared" si="29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30">SUM(E138:E139)</f>
        <v>105000</v>
      </c>
      <c r="F140" s="964">
        <f t="shared" si="30"/>
        <v>0</v>
      </c>
      <c r="G140" s="963">
        <f t="shared" si="30"/>
        <v>105000</v>
      </c>
      <c r="H140" s="963">
        <f t="shared" si="30"/>
        <v>3013.5</v>
      </c>
      <c r="I140" s="966">
        <f t="shared" si="30"/>
        <v>4413.68</v>
      </c>
      <c r="J140" s="963">
        <f t="shared" si="30"/>
        <v>3192</v>
      </c>
      <c r="K140" s="963">
        <f t="shared" si="30"/>
        <v>3245.74</v>
      </c>
      <c r="L140" s="963">
        <f t="shared" si="30"/>
        <v>13864.92</v>
      </c>
      <c r="M140" s="963">
        <f t="shared" si="30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 t="shared" ref="L143:L146" si="31"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 t="shared" ref="M144:M146" si="32"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 t="shared" si="31"/>
        <v>6538.18</v>
      </c>
      <c r="M145" s="951">
        <f t="shared" si="32"/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 t="shared" si="31"/>
        <v>3532.4700000000003</v>
      </c>
      <c r="M146" s="951">
        <f t="shared" si="32"/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33">SUM(G143:G146)</f>
        <v>233500</v>
      </c>
      <c r="H147" s="963">
        <f t="shared" si="33"/>
        <v>6701.45</v>
      </c>
      <c r="I147" s="966">
        <f t="shared" si="33"/>
        <v>13456.85</v>
      </c>
      <c r="J147" s="963">
        <f t="shared" si="33"/>
        <v>7098.4</v>
      </c>
      <c r="K147" s="963">
        <f t="shared" si="33"/>
        <v>1706</v>
      </c>
      <c r="L147" s="963">
        <f t="shared" si="33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 t="shared" ref="M151:M152" si="34"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 t="shared" si="34"/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35">SUM(G150:G152)</f>
        <v>290000</v>
      </c>
      <c r="H153" s="965">
        <f t="shared" si="35"/>
        <v>8323</v>
      </c>
      <c r="I153" s="966">
        <f t="shared" si="35"/>
        <v>36513.17</v>
      </c>
      <c r="J153" s="963">
        <f t="shared" si="35"/>
        <v>8816</v>
      </c>
      <c r="K153" s="963">
        <f t="shared" si="35"/>
        <v>5990.1</v>
      </c>
      <c r="L153" s="963">
        <f t="shared" si="3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K158" si="36">SUM(G156:G157)</f>
        <v>123500</v>
      </c>
      <c r="H158" s="966">
        <f t="shared" si="36"/>
        <v>3544.45</v>
      </c>
      <c r="I158" s="966">
        <f t="shared" si="36"/>
        <v>8080.17</v>
      </c>
      <c r="J158" s="963">
        <f>SUM(J156:J157)</f>
        <v>3754.4</v>
      </c>
      <c r="K158" s="963">
        <f t="shared" si="36"/>
        <v>3837.66</v>
      </c>
      <c r="L158" s="963">
        <f>SUM(L156:L157)</f>
        <v>19216.68</v>
      </c>
      <c r="M158" s="963">
        <f>SUM(M156:M157)</f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37">SUM(E161:E161)</f>
        <v>43500</v>
      </c>
      <c r="F162" s="964">
        <f t="shared" si="37"/>
        <v>0</v>
      </c>
      <c r="G162" s="965">
        <f t="shared" si="37"/>
        <v>43500</v>
      </c>
      <c r="H162" s="965">
        <f t="shared" si="37"/>
        <v>1248.45</v>
      </c>
      <c r="I162" s="1196">
        <f>SUM(I161:I161)</f>
        <v>936.62</v>
      </c>
      <c r="J162" s="1091">
        <f t="shared" si="3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 t="shared" ref="M165:M166" si="38"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 t="shared" si="38"/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 t="shared" ref="F168" si="39">SUM(F167)</f>
        <v>0</v>
      </c>
      <c r="G168" s="963">
        <f t="shared" ref="G168:M168" si="40">SUM(G165:G167)</f>
        <v>157000</v>
      </c>
      <c r="H168" s="963">
        <f t="shared" si="40"/>
        <v>4505.8999999999996</v>
      </c>
      <c r="I168" s="966">
        <f t="shared" si="40"/>
        <v>7241.7199999999993</v>
      </c>
      <c r="J168" s="963">
        <f t="shared" si="40"/>
        <v>4772.8</v>
      </c>
      <c r="K168" s="963">
        <f t="shared" si="40"/>
        <v>3346.7</v>
      </c>
      <c r="L168" s="963">
        <f t="shared" si="40"/>
        <v>19867.120000000003</v>
      </c>
      <c r="M168" s="963">
        <f t="shared" si="40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K173" si="41">SUM(G171:G172)</f>
        <v>150000</v>
      </c>
      <c r="H173" s="963">
        <f t="shared" si="41"/>
        <v>4305</v>
      </c>
      <c r="I173" s="966">
        <f>SUM(I171:I172)</f>
        <v>12769.349999999999</v>
      </c>
      <c r="J173" s="963">
        <f t="shared" si="41"/>
        <v>4560</v>
      </c>
      <c r="K173" s="963">
        <f t="shared" si="41"/>
        <v>1556</v>
      </c>
      <c r="L173" s="963">
        <f>SUM(L171:L172)</f>
        <v>23190.35</v>
      </c>
      <c r="M173" s="963">
        <f>SUM(M171:M172)</f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42">SUM(F176:F177)</f>
        <v>0</v>
      </c>
      <c r="G178" s="965">
        <f>SUM(G176:G177)</f>
        <v>123500</v>
      </c>
      <c r="H178" s="965">
        <f t="shared" si="42"/>
        <v>3544.45</v>
      </c>
      <c r="I178" s="966">
        <f>SUM(I176:I177)</f>
        <v>8337.49</v>
      </c>
      <c r="J178" s="963">
        <f t="shared" si="42"/>
        <v>3754.4</v>
      </c>
      <c r="K178" s="963">
        <f t="shared" si="42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43">+H181+I181+J181+K181</f>
        <v>3532.4700000000003</v>
      </c>
      <c r="M181" s="951">
        <f t="shared" ref="M181:M186" si="44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43"/>
        <v>3532.4700000000003</v>
      </c>
      <c r="M183" s="951">
        <f t="shared" si="44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43"/>
        <v>7854.75</v>
      </c>
      <c r="M184" s="951">
        <f t="shared" si="44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43"/>
        <v>3532.4700000000003</v>
      </c>
      <c r="M185" s="951">
        <f t="shared" si="44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43"/>
        <v>3532.4700000000003</v>
      </c>
      <c r="M186" s="951">
        <f t="shared" si="44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45">SUM(G181:G186)</f>
        <v>261000</v>
      </c>
      <c r="H187" s="963">
        <f t="shared" si="45"/>
        <v>7490.7</v>
      </c>
      <c r="I187" s="966">
        <f>SUM(I181:I186)</f>
        <v>5105.08</v>
      </c>
      <c r="J187" s="963">
        <f t="shared" si="45"/>
        <v>7934.4</v>
      </c>
      <c r="K187" s="963">
        <f t="shared" si="45"/>
        <v>4986.92</v>
      </c>
      <c r="L187" s="963">
        <f t="shared" si="45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46">SUM(G190:G193)</f>
        <v>174000</v>
      </c>
      <c r="H194" s="963">
        <f t="shared" si="46"/>
        <v>4993.8</v>
      </c>
      <c r="I194" s="966">
        <f t="shared" si="46"/>
        <v>3746.48</v>
      </c>
      <c r="J194" s="963">
        <f t="shared" si="46"/>
        <v>5289.6</v>
      </c>
      <c r="K194" s="963">
        <f t="shared" si="46"/>
        <v>100</v>
      </c>
      <c r="L194" s="963">
        <f t="shared" si="46"/>
        <v>14129.880000000001</v>
      </c>
      <c r="M194" s="963">
        <f t="shared" si="46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47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47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47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47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47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47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47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48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48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48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48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49">SUM(G198:G211)</f>
        <v>745500</v>
      </c>
      <c r="H212" s="963">
        <f t="shared" si="49"/>
        <v>21395.850000000002</v>
      </c>
      <c r="I212" s="963">
        <f t="shared" si="49"/>
        <v>46946.140000000007</v>
      </c>
      <c r="J212" s="963">
        <f t="shared" si="49"/>
        <v>22663.200000000001</v>
      </c>
      <c r="K212" s="963">
        <f t="shared" si="49"/>
        <v>7568.58</v>
      </c>
      <c r="L212" s="963">
        <f t="shared" si="49"/>
        <v>98573.77</v>
      </c>
      <c r="M212" s="963">
        <f t="shared" si="49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50">SUM(H215:H223)</f>
        <v>12613.65</v>
      </c>
      <c r="I224" s="963">
        <f t="shared" si="50"/>
        <v>25337.01</v>
      </c>
      <c r="J224" s="963">
        <f t="shared" si="50"/>
        <v>13360.8</v>
      </c>
      <c r="K224" s="963">
        <f t="shared" si="50"/>
        <v>6467.92</v>
      </c>
      <c r="L224" s="963">
        <f t="shared" si="50"/>
        <v>57779.38</v>
      </c>
      <c r="M224" s="963">
        <f t="shared" si="50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51">SUM(G227:G233)</f>
        <v>239500</v>
      </c>
      <c r="H234" s="963">
        <f t="shared" si="51"/>
        <v>6873.65</v>
      </c>
      <c r="I234" s="963">
        <f t="shared" si="51"/>
        <v>1963.0500000000002</v>
      </c>
      <c r="J234" s="963">
        <f t="shared" si="51"/>
        <v>7280.8</v>
      </c>
      <c r="K234" s="963">
        <f t="shared" si="51"/>
        <v>175</v>
      </c>
      <c r="L234" s="963">
        <f t="shared" si="51"/>
        <v>16292.5</v>
      </c>
      <c r="M234" s="963">
        <f t="shared" si="51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52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52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52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52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52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53">SUM(F237:F242)</f>
        <v>0</v>
      </c>
      <c r="G243" s="963">
        <f t="shared" si="53"/>
        <v>203500</v>
      </c>
      <c r="H243" s="963">
        <f t="shared" si="53"/>
        <v>5840.45</v>
      </c>
      <c r="I243" s="963">
        <f t="shared" si="53"/>
        <v>1116.24</v>
      </c>
      <c r="J243" s="963">
        <f t="shared" si="53"/>
        <v>6186.4</v>
      </c>
      <c r="K243" s="963">
        <f t="shared" si="53"/>
        <v>150</v>
      </c>
      <c r="L243" s="963">
        <f t="shared" si="53"/>
        <v>13293.09</v>
      </c>
      <c r="M243" s="963">
        <f t="shared" si="53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54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54"/>
        <v>49491.200000000004</v>
      </c>
      <c r="K244" s="963">
        <f t="shared" si="54"/>
        <v>14361.5</v>
      </c>
      <c r="L244" s="963">
        <f t="shared" si="54"/>
        <v>185938.74</v>
      </c>
      <c r="M244" s="963">
        <f t="shared" si="54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55">+G27+G34+G38+G47+G51+G56+G61+G67+G83+G98+G103+G108+G113+G119+G123+G131+G135+G140+G147+G153+G158+G162+G168+G173+G178+G187+G194+G244</f>
        <v>6736666.6699999999</v>
      </c>
      <c r="H246" s="1076">
        <f t="shared" si="55"/>
        <v>193342.33</v>
      </c>
      <c r="I246" s="1076">
        <f t="shared" si="55"/>
        <v>427936.66999999987</v>
      </c>
      <c r="J246" s="1076">
        <f t="shared" si="55"/>
        <v>203479.80999999997</v>
      </c>
      <c r="K246" s="1076">
        <f t="shared" si="55"/>
        <v>130828.95000000003</v>
      </c>
      <c r="L246" s="1076">
        <f t="shared" si="55"/>
        <v>955587.76</v>
      </c>
      <c r="M246" s="1076">
        <f t="shared" si="55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577" t="s">
        <v>1271</v>
      </c>
      <c r="B265" s="1577"/>
      <c r="C265" s="874"/>
      <c r="D265" s="874"/>
      <c r="E265" s="875"/>
      <c r="F265" s="873"/>
      <c r="G265" s="873"/>
      <c r="H265" s="1557" t="s">
        <v>852</v>
      </c>
      <c r="I265" s="1557"/>
      <c r="J265" s="1557"/>
      <c r="K265" s="1557"/>
      <c r="L265" s="1557"/>
      <c r="M265" s="1557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558" t="s">
        <v>1504</v>
      </c>
      <c r="J266" s="1558"/>
      <c r="K266" s="1558"/>
      <c r="L266" s="1558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A14:M14"/>
    <mergeCell ref="A15:N15"/>
    <mergeCell ref="A16:M16"/>
    <mergeCell ref="A17:M17"/>
    <mergeCell ref="A18:M18"/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B124" sqref="B124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421" t="s">
        <v>1502</v>
      </c>
      <c r="C5" s="1421"/>
      <c r="D5" s="1421"/>
      <c r="E5" s="1421"/>
      <c r="F5" s="1421"/>
      <c r="G5" s="1421"/>
      <c r="H5" s="1421"/>
      <c r="I5" s="1421"/>
      <c r="J5" s="1421"/>
      <c r="K5" s="1421"/>
      <c r="L5" s="1421"/>
      <c r="M5" s="1421"/>
      <c r="N5" s="1421"/>
      <c r="O5" s="1421"/>
      <c r="P5" s="1421"/>
    </row>
    <row r="6" spans="2:16" x14ac:dyDescent="0.25">
      <c r="B6" s="1421" t="s">
        <v>1</v>
      </c>
      <c r="C6" s="1421"/>
      <c r="D6" s="1421"/>
      <c r="E6" s="1421"/>
      <c r="F6" s="1421"/>
      <c r="G6" s="1421"/>
      <c r="H6" s="1421"/>
      <c r="I6" s="1421"/>
      <c r="J6" s="1421"/>
      <c r="K6" s="1421"/>
      <c r="L6" s="1421"/>
      <c r="M6" s="1421"/>
      <c r="N6" s="1421"/>
      <c r="O6" s="1421"/>
      <c r="P6" s="1421"/>
    </row>
    <row r="7" spans="2:16" x14ac:dyDescent="0.25">
      <c r="B7" s="1421" t="s">
        <v>3</v>
      </c>
      <c r="C7" s="1421"/>
      <c r="D7" s="1421"/>
      <c r="E7" s="1421"/>
      <c r="F7" s="1421"/>
      <c r="G7" s="1421"/>
      <c r="H7" s="1421"/>
      <c r="I7" s="1421"/>
      <c r="J7" s="1421"/>
      <c r="K7" s="1421"/>
      <c r="L7" s="1421"/>
      <c r="M7" s="1421"/>
      <c r="N7" s="1421"/>
      <c r="O7" s="1421"/>
      <c r="P7" s="1421"/>
    </row>
    <row r="8" spans="2:16" x14ac:dyDescent="0.25">
      <c r="B8" s="1421" t="s">
        <v>1748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  <c r="O8" s="1421"/>
      <c r="P8" s="1421"/>
    </row>
    <row r="9" spans="2:16" x14ac:dyDescent="0.25">
      <c r="B9" s="1508" t="s">
        <v>441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  <c r="N9" s="1508"/>
      <c r="O9" s="1508"/>
      <c r="P9" s="1508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18" t="s">
        <v>7</v>
      </c>
      <c r="C11" s="1616" t="s">
        <v>937</v>
      </c>
      <c r="D11" s="1620" t="s">
        <v>10</v>
      </c>
      <c r="E11" s="1616" t="s">
        <v>832</v>
      </c>
      <c r="F11" s="1616" t="s">
        <v>834</v>
      </c>
      <c r="G11" s="1616" t="s">
        <v>209</v>
      </c>
      <c r="H11" s="1276" t="s">
        <v>12</v>
      </c>
      <c r="I11" s="1617" t="s">
        <v>13</v>
      </c>
      <c r="J11" s="1613" t="s">
        <v>14</v>
      </c>
      <c r="K11" s="1613" t="s">
        <v>15</v>
      </c>
      <c r="L11" s="1613" t="s">
        <v>16</v>
      </c>
      <c r="M11" s="1612" t="s">
        <v>17</v>
      </c>
      <c r="N11" s="1612" t="s">
        <v>18</v>
      </c>
      <c r="O11" s="1613" t="s">
        <v>19</v>
      </c>
      <c r="P11" s="1614" t="s">
        <v>20</v>
      </c>
    </row>
    <row r="12" spans="2:16" x14ac:dyDescent="0.25">
      <c r="B12" s="1619"/>
      <c r="C12" s="1580"/>
      <c r="D12" s="1582"/>
      <c r="E12" s="1580"/>
      <c r="F12" s="1580"/>
      <c r="G12" s="1580"/>
      <c r="H12" s="1051" t="s">
        <v>21</v>
      </c>
      <c r="I12" s="1584"/>
      <c r="J12" s="1581"/>
      <c r="K12" s="1581"/>
      <c r="L12" s="1581"/>
      <c r="M12" s="1594"/>
      <c r="N12" s="1594"/>
      <c r="O12" s="1581"/>
      <c r="P12" s="1615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 t="shared" ref="I50" si="5">SUM(I49)</f>
        <v>0</v>
      </c>
      <c r="J50" s="695">
        <f t="shared" ref="J50:P50" si="6">SUM(J48:J49)</f>
        <v>175000</v>
      </c>
      <c r="K50" s="695">
        <f t="shared" si="6"/>
        <v>5022.5</v>
      </c>
      <c r="L50" s="695">
        <f t="shared" si="6"/>
        <v>19120.419999999998</v>
      </c>
      <c r="M50" s="1145">
        <f t="shared" si="6"/>
        <v>5320</v>
      </c>
      <c r="N50" s="695">
        <f>SUM(N48:N49)</f>
        <v>2159</v>
      </c>
      <c r="O50" s="695">
        <f t="shared" si="6"/>
        <v>31621.919999999998</v>
      </c>
      <c r="P50" s="1288">
        <f t="shared" si="6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7">SUM(J53)</f>
        <v>95000</v>
      </c>
      <c r="K54" s="697">
        <f t="shared" si="7"/>
        <v>2726.5</v>
      </c>
      <c r="L54" s="697">
        <f t="shared" si="7"/>
        <v>10929.24</v>
      </c>
      <c r="M54" s="1145">
        <f t="shared" si="7"/>
        <v>2888</v>
      </c>
      <c r="N54" s="697">
        <f>SUM(N53)</f>
        <v>18566.330000000002</v>
      </c>
      <c r="O54" s="697">
        <f t="shared" si="7"/>
        <v>35110.07</v>
      </c>
      <c r="P54" s="1300">
        <f t="shared" si="7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 t="shared" ref="I60" si="8">SUM(I59)</f>
        <v>0</v>
      </c>
      <c r="J60" s="697">
        <f t="shared" ref="J60:P60" si="9">SUM(J57:J59)</f>
        <v>225000</v>
      </c>
      <c r="K60" s="697">
        <f>SUM(K57:K59)</f>
        <v>6457.5</v>
      </c>
      <c r="L60" s="697">
        <f t="shared" si="9"/>
        <v>21223.55</v>
      </c>
      <c r="M60" s="1145">
        <f t="shared" si="9"/>
        <v>6840</v>
      </c>
      <c r="N60" s="697">
        <f>SUM(N57:N59)</f>
        <v>2618.4</v>
      </c>
      <c r="O60" s="697">
        <f t="shared" si="9"/>
        <v>37139.449999999997</v>
      </c>
      <c r="P60" s="1300">
        <f t="shared" si="9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10">+K63+L63+M63+N63</f>
        <v>25398.49</v>
      </c>
      <c r="P63" s="1302">
        <f t="shared" ref="P63:P68" si="11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10"/>
        <v>25398.49</v>
      </c>
      <c r="P64" s="1302">
        <f t="shared" si="11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10"/>
        <v>25398.49</v>
      </c>
      <c r="P65" s="1302">
        <f t="shared" si="11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10"/>
        <v>25398.49</v>
      </c>
      <c r="P66" s="1302">
        <f t="shared" si="11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10"/>
        <v>25398.49</v>
      </c>
      <c r="P67" s="1296">
        <f t="shared" si="11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10"/>
        <v>29628.34</v>
      </c>
      <c r="P68" s="1296">
        <f t="shared" si="11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2">SUM(J63:J69)</f>
        <v>885000</v>
      </c>
      <c r="K70" s="697">
        <f t="shared" si="12"/>
        <v>25399.5</v>
      </c>
      <c r="L70" s="697">
        <f t="shared" si="12"/>
        <v>127825.32000000002</v>
      </c>
      <c r="M70" s="1145">
        <f t="shared" si="12"/>
        <v>26904</v>
      </c>
      <c r="N70" s="697">
        <f t="shared" si="12"/>
        <v>1890.46</v>
      </c>
      <c r="O70" s="697">
        <f t="shared" si="12"/>
        <v>182019.28</v>
      </c>
      <c r="P70" s="1300">
        <f t="shared" si="12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3">SUM(J73:J76)</f>
        <v>360000</v>
      </c>
      <c r="K77" s="695">
        <f t="shared" si="13"/>
        <v>10332</v>
      </c>
      <c r="L77" s="695">
        <f t="shared" si="13"/>
        <v>39972.06</v>
      </c>
      <c r="M77" s="1145">
        <f t="shared" si="13"/>
        <v>10944</v>
      </c>
      <c r="N77" s="695">
        <f>SUM(N73:N76)</f>
        <v>2643.4</v>
      </c>
      <c r="O77" s="695">
        <f>SUM(O73:O76)</f>
        <v>63891.459999999992</v>
      </c>
      <c r="P77" s="1288">
        <f t="shared" si="13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4">SUM(I80)</f>
        <v>0</v>
      </c>
      <c r="J81" s="695">
        <f t="shared" si="14"/>
        <v>185000</v>
      </c>
      <c r="K81" s="695">
        <f t="shared" si="14"/>
        <v>5309.5</v>
      </c>
      <c r="L81" s="695">
        <f t="shared" si="14"/>
        <v>32099.49</v>
      </c>
      <c r="M81" s="1145">
        <f t="shared" si="14"/>
        <v>5624</v>
      </c>
      <c r="N81" s="695">
        <f>SUM(N80)</f>
        <v>5010.4799999999996</v>
      </c>
      <c r="O81" s="695">
        <f t="shared" si="14"/>
        <v>48043.47</v>
      </c>
      <c r="P81" s="1288">
        <f t="shared" si="14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 t="shared" ref="I86" si="15">SUM(I85)</f>
        <v>0</v>
      </c>
      <c r="J86" s="695">
        <f t="shared" ref="J86:P86" si="16">SUM(J84:J85)</f>
        <v>130000</v>
      </c>
      <c r="K86" s="695">
        <f t="shared" si="16"/>
        <v>3731</v>
      </c>
      <c r="L86" s="695">
        <f t="shared" si="16"/>
        <v>8512.06</v>
      </c>
      <c r="M86" s="1145">
        <f t="shared" si="16"/>
        <v>3952</v>
      </c>
      <c r="N86" s="695">
        <f>SUM(N84:N85)</f>
        <v>1765.46</v>
      </c>
      <c r="O86" s="695">
        <f t="shared" si="16"/>
        <v>17960.519999999997</v>
      </c>
      <c r="P86" s="1288">
        <f t="shared" si="16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7">+K93+L93+M93+N93</f>
        <v>25198.57</v>
      </c>
      <c r="P93" s="1293">
        <f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7"/>
        <v>9530.48</v>
      </c>
      <c r="P94" s="1280">
        <f>+J94-O94</f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7"/>
        <v>9530.48</v>
      </c>
      <c r="P95" s="1280">
        <f t="shared" ref="P95:P99" si="18">+J95-O95</f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7"/>
        <v>9530.48</v>
      </c>
      <c r="P96" s="1280">
        <f t="shared" si="18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7"/>
        <v>9530.48</v>
      </c>
      <c r="P97" s="1280">
        <f t="shared" si="18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7"/>
        <v>10902.84</v>
      </c>
      <c r="P98" s="1280">
        <f t="shared" si="18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7"/>
        <v>5835.18</v>
      </c>
      <c r="P99" s="1280">
        <f t="shared" si="18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 t="shared" ref="I100" si="19">SUM(I99)</f>
        <v>0</v>
      </c>
      <c r="J100" s="695">
        <f>SUM(J93:J99)</f>
        <v>525000</v>
      </c>
      <c r="K100" s="695">
        <f t="shared" ref="K100:P100" si="20">SUM(K93:K99)</f>
        <v>15067.5</v>
      </c>
      <c r="L100" s="695">
        <f t="shared" si="20"/>
        <v>45868.849999999991</v>
      </c>
      <c r="M100" s="695">
        <f t="shared" si="20"/>
        <v>15960</v>
      </c>
      <c r="N100" s="695">
        <f t="shared" si="20"/>
        <v>3162.16</v>
      </c>
      <c r="O100" s="695">
        <f t="shared" si="20"/>
        <v>80058.50999999998</v>
      </c>
      <c r="P100" s="1288">
        <f t="shared" si="20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21">SUM(J103:J104)</f>
        <v>190000</v>
      </c>
      <c r="K105" s="695">
        <f t="shared" si="21"/>
        <v>5453</v>
      </c>
      <c r="L105" s="695">
        <f t="shared" si="21"/>
        <v>22178.35</v>
      </c>
      <c r="M105" s="695">
        <f t="shared" si="21"/>
        <v>5776</v>
      </c>
      <c r="N105" s="695">
        <f>SUM(N103:N104)</f>
        <v>4694.3999999999996</v>
      </c>
      <c r="O105" s="695">
        <f t="shared" si="21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22">SUM(J107:J108)</f>
        <v>120000</v>
      </c>
      <c r="K109" s="695">
        <f t="shared" si="22"/>
        <v>3444</v>
      </c>
      <c r="L109" s="695">
        <f t="shared" si="22"/>
        <v>16809.87</v>
      </c>
      <c r="M109" s="695">
        <f t="shared" si="22"/>
        <v>3648</v>
      </c>
      <c r="N109" s="695">
        <f>SUM(N107:N108)</f>
        <v>2568.4</v>
      </c>
      <c r="O109" s="695">
        <f t="shared" si="22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>+K114+L114+M114+N114</f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ref="O115:O119" si="23">+K115+L115+M115+N115</f>
        <v>10902.84</v>
      </c>
      <c r="P115" s="1280">
        <f t="shared" ref="P115:P121" si="24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23"/>
        <v>9530.48</v>
      </c>
      <c r="P116" s="1280">
        <f t="shared" si="24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23"/>
        <v>9530.48</v>
      </c>
      <c r="P117" s="1280">
        <f t="shared" si="24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23"/>
        <v>9530.48</v>
      </c>
      <c r="P118" s="1280">
        <f t="shared" si="24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23"/>
        <v>9530.48</v>
      </c>
      <c r="P119" s="1280">
        <f t="shared" si="24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>+K120+L120+M120+N120</f>
        <v>25398.49</v>
      </c>
      <c r="P120" s="1280">
        <f t="shared" si="24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ref="O121" si="25">+K121+L121+M121+N121</f>
        <v>7293.3200000000006</v>
      </c>
      <c r="P121" s="1280">
        <f t="shared" si="24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6">SUM(I113:I121)</f>
        <v>0</v>
      </c>
      <c r="J122" s="695">
        <f t="shared" si="26"/>
        <v>670000</v>
      </c>
      <c r="K122" s="695">
        <f t="shared" si="26"/>
        <v>19229</v>
      </c>
      <c r="L122" s="695">
        <f t="shared" si="26"/>
        <v>56838.42</v>
      </c>
      <c r="M122" s="695">
        <f t="shared" si="26"/>
        <v>20368</v>
      </c>
      <c r="N122" s="695">
        <f t="shared" si="26"/>
        <v>7086.84</v>
      </c>
      <c r="O122" s="695">
        <f t="shared" si="26"/>
        <v>103522.26000000001</v>
      </c>
      <c r="P122" s="1288">
        <f t="shared" si="26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7">+K125+L125+M125+N125</f>
        <v>9530.48</v>
      </c>
      <c r="P125" s="1306">
        <f t="shared" ref="P125:P127" si="28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7"/>
        <v>9530.48</v>
      </c>
      <c r="P126" s="1306">
        <f t="shared" si="28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7"/>
        <v>9530.48</v>
      </c>
      <c r="P127" s="1306">
        <f t="shared" si="28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7"/>
        <v>3532.4700000000003</v>
      </c>
      <c r="P128" s="1306">
        <f>+J128-O128</f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7"/>
        <v>9530.48</v>
      </c>
      <c r="P129" s="1306">
        <f t="shared" ref="P129:P131" si="29">+J129-O129</f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7"/>
        <v>10902.84</v>
      </c>
      <c r="P130" s="1306">
        <f t="shared" si="29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7"/>
        <v>9530.48</v>
      </c>
      <c r="P131" s="1306">
        <f t="shared" si="29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7"/>
        <v>1502.5</v>
      </c>
      <c r="P132" s="1306">
        <f>+J132-O132</f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30">SUM(I125:I132)</f>
        <v>0</v>
      </c>
      <c r="J133" s="695">
        <f t="shared" si="30"/>
        <v>488500</v>
      </c>
      <c r="K133" s="695">
        <f t="shared" si="30"/>
        <v>14019.95</v>
      </c>
      <c r="L133" s="695">
        <f t="shared" si="30"/>
        <v>32804.399999999994</v>
      </c>
      <c r="M133" s="695">
        <f t="shared" si="30"/>
        <v>14850.4</v>
      </c>
      <c r="N133" s="695">
        <f t="shared" si="30"/>
        <v>1915.46</v>
      </c>
      <c r="O133" s="695">
        <f t="shared" si="30"/>
        <v>63590.209999999992</v>
      </c>
      <c r="P133" s="1288">
        <f t="shared" si="30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31">+K137+L137+M137+N137</f>
        <v>9530.48</v>
      </c>
      <c r="P137" s="1280">
        <f t="shared" ref="P137:P142" si="32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31"/>
        <v>9530.48</v>
      </c>
      <c r="P138" s="1280">
        <f t="shared" si="32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31"/>
        <v>9530.48</v>
      </c>
      <c r="P139" s="1280">
        <f t="shared" si="32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31"/>
        <v>9530.48</v>
      </c>
      <c r="P140" s="1280">
        <f t="shared" si="32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1"/>
        <v>9530.48</v>
      </c>
      <c r="P141" s="1280">
        <f t="shared" si="32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31"/>
        <v>9530.48</v>
      </c>
      <c r="P142" s="1280">
        <f t="shared" si="32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33">SUM(I136:I144)</f>
        <v>0</v>
      </c>
      <c r="J145" s="695">
        <f t="shared" si="33"/>
        <v>638500</v>
      </c>
      <c r="K145" s="695">
        <f t="shared" si="33"/>
        <v>18324.95</v>
      </c>
      <c r="L145" s="695">
        <f t="shared" si="33"/>
        <v>52088.179999999993</v>
      </c>
      <c r="M145" s="695">
        <f t="shared" si="33"/>
        <v>19410.400000000001</v>
      </c>
      <c r="N145" s="695">
        <f t="shared" si="33"/>
        <v>1940.46</v>
      </c>
      <c r="O145" s="695">
        <f t="shared" si="33"/>
        <v>91763.989999999991</v>
      </c>
      <c r="P145" s="1288">
        <f t="shared" si="33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34">+K148+L148+M148+N148</f>
        <v>23926.87</v>
      </c>
      <c r="P148" s="1280">
        <f t="shared" ref="P148:P154" si="35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34"/>
        <v>10902.84</v>
      </c>
      <c r="P149" s="1280">
        <f t="shared" si="35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34"/>
        <v>12275.210000000001</v>
      </c>
      <c r="P150" s="1280">
        <f t="shared" si="35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34"/>
        <v>9530.48</v>
      </c>
      <c r="P151" s="1280">
        <f t="shared" si="35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34"/>
        <v>10902.84</v>
      </c>
      <c r="P152" s="1280">
        <f t="shared" si="35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1280">
        <f t="shared" si="35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1280">
        <f t="shared" si="35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6">SUM(I148:I155)</f>
        <v>0</v>
      </c>
      <c r="J156" s="695">
        <f t="shared" si="36"/>
        <v>583500</v>
      </c>
      <c r="K156" s="695">
        <f t="shared" si="36"/>
        <v>16746.45</v>
      </c>
      <c r="L156" s="695">
        <f t="shared" si="36"/>
        <v>48584.98</v>
      </c>
      <c r="M156" s="695">
        <f t="shared" si="36"/>
        <v>17738.400000000001</v>
      </c>
      <c r="N156" s="695">
        <f t="shared" si="36"/>
        <v>7061.84</v>
      </c>
      <c r="O156" s="695">
        <f t="shared" si="36"/>
        <v>90131.669999999984</v>
      </c>
      <c r="P156" s="1288">
        <f t="shared" si="36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7">+I156+I145+I133+I122</f>
        <v>0</v>
      </c>
      <c r="J157" s="695">
        <f t="shared" si="37"/>
        <v>2380500</v>
      </c>
      <c r="K157" s="695">
        <f t="shared" si="37"/>
        <v>68320.350000000006</v>
      </c>
      <c r="L157" s="695">
        <f t="shared" si="37"/>
        <v>190315.97999999998</v>
      </c>
      <c r="M157" s="695">
        <f t="shared" si="37"/>
        <v>72367.200000000012</v>
      </c>
      <c r="N157" s="695">
        <f t="shared" si="37"/>
        <v>18004.599999999999</v>
      </c>
      <c r="O157" s="695">
        <f t="shared" si="37"/>
        <v>349008.13</v>
      </c>
      <c r="P157" s="1288">
        <f t="shared" si="37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 t="shared" ref="I159" si="38"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9">+K16+K20+K25+K29+K33+K37+K45+K50+K54+K60+K70+K77+K81+K86+K90+K100+K105+K157+K42+K109</f>
        <v>182115.85</v>
      </c>
      <c r="L159" s="1310">
        <f t="shared" si="39"/>
        <v>666275.98999999987</v>
      </c>
      <c r="M159" s="1310">
        <f t="shared" si="39"/>
        <v>192903.2</v>
      </c>
      <c r="N159" s="1310">
        <f t="shared" si="39"/>
        <v>100594.38</v>
      </c>
      <c r="O159" s="1310">
        <f t="shared" si="39"/>
        <v>1141889.42</v>
      </c>
      <c r="P159" s="1311">
        <f t="shared" si="39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583" t="s">
        <v>1375</v>
      </c>
      <c r="K179" s="1583"/>
      <c r="L179" s="1583"/>
      <c r="M179" s="1583"/>
      <c r="N179" s="1583"/>
      <c r="O179" s="1583"/>
      <c r="P179" s="1583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564" t="s">
        <v>1554</v>
      </c>
      <c r="K180" s="1564"/>
      <c r="L180" s="1564"/>
      <c r="M180" s="1564"/>
      <c r="N180" s="1564"/>
      <c r="O180" s="1564"/>
      <c r="P180" s="1564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79:P179"/>
    <mergeCell ref="J180:P18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zoomScale="120" zoomScaleNormal="120" zoomScaleSheetLayoutView="100" workbookViewId="0">
      <selection activeCell="J16" sqref="J16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74" t="s">
        <v>0</v>
      </c>
      <c r="C5" s="1574"/>
      <c r="D5" s="1574"/>
      <c r="E5" s="1574"/>
      <c r="F5" s="1574"/>
      <c r="G5" s="1574"/>
      <c r="H5" s="1574"/>
      <c r="I5" s="1574"/>
      <c r="J5" s="1574"/>
      <c r="K5" s="1574"/>
      <c r="L5" s="1574"/>
      <c r="M5" s="1574"/>
    </row>
    <row r="6" spans="2:14" ht="13.5" customHeight="1" x14ac:dyDescent="0.25">
      <c r="B6" s="1574" t="s">
        <v>1</v>
      </c>
      <c r="C6" s="1574"/>
      <c r="D6" s="1574"/>
      <c r="E6" s="1574"/>
      <c r="F6" s="1574"/>
      <c r="G6" s="1574"/>
      <c r="H6" s="1574"/>
      <c r="I6" s="1574"/>
      <c r="J6" s="1574"/>
      <c r="K6" s="1574"/>
      <c r="L6" s="1574"/>
      <c r="M6" s="1574"/>
    </row>
    <row r="7" spans="2:14" ht="12" customHeight="1" x14ac:dyDescent="0.25">
      <c r="B7" s="1574" t="s">
        <v>3</v>
      </c>
      <c r="C7" s="1574"/>
      <c r="D7" s="1574"/>
      <c r="E7" s="1574"/>
      <c r="F7" s="1574"/>
      <c r="G7" s="1574"/>
      <c r="H7" s="1574"/>
      <c r="I7" s="1574"/>
      <c r="J7" s="1574"/>
      <c r="K7" s="1574"/>
      <c r="L7" s="1574"/>
      <c r="M7" s="1574"/>
    </row>
    <row r="8" spans="2:14" x14ac:dyDescent="0.25">
      <c r="B8" s="1574" t="s">
        <v>1756</v>
      </c>
      <c r="C8" s="1574"/>
      <c r="D8" s="1574"/>
      <c r="E8" s="1574"/>
      <c r="F8" s="1574"/>
      <c r="G8" s="1574"/>
      <c r="H8" s="1574"/>
      <c r="I8" s="1574"/>
      <c r="J8" s="1574"/>
      <c r="K8" s="1574"/>
      <c r="L8" s="1574"/>
      <c r="M8" s="1574"/>
    </row>
    <row r="9" spans="2:14" x14ac:dyDescent="0.25">
      <c r="B9" s="1565" t="s">
        <v>886</v>
      </c>
      <c r="C9" s="1565"/>
      <c r="D9" s="1565"/>
      <c r="E9" s="1565"/>
      <c r="F9" s="1565"/>
      <c r="G9" s="1565"/>
      <c r="H9" s="1565"/>
      <c r="I9" s="1565"/>
      <c r="J9" s="1565"/>
      <c r="K9" s="1565"/>
      <c r="L9" s="1565"/>
      <c r="M9" s="156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98" t="s">
        <v>7</v>
      </c>
      <c r="C11" s="1598" t="s">
        <v>802</v>
      </c>
      <c r="D11" s="1600" t="s">
        <v>9</v>
      </c>
      <c r="E11" s="1046" t="s">
        <v>12</v>
      </c>
      <c r="F11" s="1602" t="s">
        <v>13</v>
      </c>
      <c r="G11" s="1596" t="s">
        <v>14</v>
      </c>
      <c r="H11" s="1596" t="s">
        <v>15</v>
      </c>
      <c r="I11" s="1596" t="s">
        <v>16</v>
      </c>
      <c r="J11" s="1596" t="s">
        <v>17</v>
      </c>
      <c r="K11" s="1596" t="s">
        <v>18</v>
      </c>
      <c r="L11" s="1596" t="s">
        <v>19</v>
      </c>
      <c r="M11" s="1596" t="s">
        <v>20</v>
      </c>
    </row>
    <row r="12" spans="2:14" ht="16.5" customHeight="1" x14ac:dyDescent="0.25">
      <c r="B12" s="1599"/>
      <c r="C12" s="1599"/>
      <c r="D12" s="1601"/>
      <c r="E12" s="1046" t="s">
        <v>21</v>
      </c>
      <c r="F12" s="1603"/>
      <c r="G12" s="1597"/>
      <c r="H12" s="1597"/>
      <c r="I12" s="1597"/>
      <c r="J12" s="1597"/>
      <c r="K12" s="1597"/>
      <c r="L12" s="1597"/>
      <c r="M12" s="1597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 t="shared" ref="E38" si="3">+E37</f>
        <v>11500</v>
      </c>
      <c r="F38" s="937">
        <v>0</v>
      </c>
      <c r="G38" s="905">
        <f t="shared" ref="G38:J38" si="4">+G37</f>
        <v>11500</v>
      </c>
      <c r="H38" s="905">
        <f t="shared" si="4"/>
        <v>330.05</v>
      </c>
      <c r="I38" s="905">
        <f t="shared" si="4"/>
        <v>1623.06</v>
      </c>
      <c r="J38" s="905">
        <f t="shared" si="4"/>
        <v>349.6</v>
      </c>
      <c r="K38" s="937">
        <v>0</v>
      </c>
      <c r="L38" s="905">
        <f t="shared" ref="L38" si="5"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 t="shared" ref="G46:J46" si="6">+G45</f>
        <v>11500</v>
      </c>
      <c r="H46" s="905">
        <f t="shared" si="6"/>
        <v>330.05</v>
      </c>
      <c r="I46" s="905">
        <f t="shared" si="6"/>
        <v>1623.06</v>
      </c>
      <c r="J46" s="905">
        <f t="shared" si="6"/>
        <v>349.6</v>
      </c>
      <c r="K46" s="937">
        <v>0</v>
      </c>
      <c r="L46" s="905">
        <f t="shared" ref="L46" si="7"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8">+H46+H42+H38++H32++H23+H27+H19+H15</f>
        <v>5108.6000000000004</v>
      </c>
      <c r="I49" s="1140">
        <f t="shared" si="8"/>
        <v>29818.880000000005</v>
      </c>
      <c r="J49" s="1140">
        <f t="shared" si="8"/>
        <v>5411.2000000000007</v>
      </c>
      <c r="K49" s="1045">
        <v>0</v>
      </c>
      <c r="L49" s="1140">
        <f t="shared" si="8"/>
        <v>40338.68</v>
      </c>
      <c r="M49" s="1140">
        <f t="shared" si="8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570" t="s">
        <v>1372</v>
      </c>
      <c r="H67" s="1570"/>
      <c r="I67" s="1570"/>
      <c r="J67" s="1570"/>
      <c r="K67" s="1570"/>
      <c r="L67" s="1570"/>
    </row>
    <row r="68" spans="2:13" x14ac:dyDescent="0.25">
      <c r="B68" s="1083" t="s">
        <v>1238</v>
      </c>
      <c r="C68" s="1083"/>
      <c r="D68" s="921"/>
      <c r="E68" s="915"/>
      <c r="F68" s="915"/>
      <c r="G68" s="1568" t="s">
        <v>1222</v>
      </c>
      <c r="H68" s="1568"/>
      <c r="I68" s="1568"/>
      <c r="J68" s="1568"/>
      <c r="K68" s="1568"/>
      <c r="L68" s="1568"/>
    </row>
    <row r="69" spans="2:13" x14ac:dyDescent="0.25">
      <c r="B69" s="916" t="s">
        <v>1239</v>
      </c>
      <c r="C69" s="916"/>
      <c r="D69" s="915"/>
      <c r="E69" s="915"/>
      <c r="F69" s="923"/>
      <c r="G69" s="1567" t="s">
        <v>1224</v>
      </c>
      <c r="H69" s="1567"/>
      <c r="I69" s="1567"/>
      <c r="J69" s="1567"/>
      <c r="K69" s="1567"/>
      <c r="L69" s="1567"/>
    </row>
    <row r="73" spans="2:13" ht="30" customHeight="1" x14ac:dyDescent="0.25"/>
    <row r="77" spans="2:13" x14ac:dyDescent="0.25">
      <c r="E77" s="924"/>
      <c r="F77" s="923"/>
      <c r="G77" s="915"/>
      <c r="H77" s="1572"/>
      <c r="I77" s="1572"/>
      <c r="J77" s="1572"/>
      <c r="K77" s="1572"/>
      <c r="L77" s="1572"/>
      <c r="M77" s="1572"/>
    </row>
    <row r="78" spans="2:13" x14ac:dyDescent="0.25">
      <c r="E78" s="925"/>
      <c r="F78" s="1565"/>
      <c r="G78" s="1565"/>
      <c r="H78" s="1565"/>
      <c r="I78" s="1565"/>
      <c r="J78" s="1565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7:L67"/>
    <mergeCell ref="G68:L68"/>
    <mergeCell ref="G69:L69"/>
    <mergeCell ref="H77:M77"/>
    <mergeCell ref="F78:J78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23" t="s">
        <v>0</v>
      </c>
      <c r="C6" s="1423"/>
      <c r="D6" s="1423"/>
      <c r="E6" s="1423"/>
      <c r="F6" s="1423"/>
      <c r="G6" s="1423"/>
      <c r="H6" s="1423"/>
      <c r="I6" s="1423"/>
      <c r="J6" s="1423"/>
      <c r="K6" s="1423"/>
      <c r="L6" s="1423"/>
      <c r="M6" s="1423"/>
    </row>
    <row r="7" spans="2:13" x14ac:dyDescent="0.25">
      <c r="B7" s="1423" t="s">
        <v>1</v>
      </c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2:13" x14ac:dyDescent="0.25">
      <c r="B8" s="1423" t="s">
        <v>3</v>
      </c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2:13" x14ac:dyDescent="0.25">
      <c r="B9" s="1423" t="s">
        <v>1757</v>
      </c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2:13" x14ac:dyDescent="0.25">
      <c r="B10" s="1425" t="s">
        <v>1197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82" t="s">
        <v>7</v>
      </c>
      <c r="C12" s="1580" t="s">
        <v>802</v>
      </c>
      <c r="D12" s="1580" t="s">
        <v>9</v>
      </c>
      <c r="E12" s="1067" t="s">
        <v>12</v>
      </c>
      <c r="F12" s="1593" t="s">
        <v>13</v>
      </c>
      <c r="G12" s="1592" t="s">
        <v>14</v>
      </c>
      <c r="H12" s="1592" t="s">
        <v>15</v>
      </c>
      <c r="I12" s="1592" t="s">
        <v>16</v>
      </c>
      <c r="J12" s="1592" t="s">
        <v>17</v>
      </c>
      <c r="K12" s="1592" t="s">
        <v>18</v>
      </c>
      <c r="L12" s="1592" t="s">
        <v>19</v>
      </c>
      <c r="M12" s="1592" t="s">
        <v>20</v>
      </c>
    </row>
    <row r="13" spans="2:13" ht="15" customHeight="1" x14ac:dyDescent="0.25">
      <c r="B13" s="1582"/>
      <c r="C13" s="1580"/>
      <c r="D13" s="1580"/>
      <c r="E13" s="1067" t="s">
        <v>21</v>
      </c>
      <c r="F13" s="1593"/>
      <c r="G13" s="1592"/>
      <c r="H13" s="1592"/>
      <c r="I13" s="1592"/>
      <c r="J13" s="1592"/>
      <c r="K13" s="1592"/>
      <c r="L13" s="1592"/>
      <c r="M13" s="1592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554" t="s">
        <v>1250</v>
      </c>
      <c r="H55" s="1554"/>
      <c r="I55" s="1554"/>
      <c r="J55" s="1554"/>
      <c r="K55" s="1554"/>
      <c r="L55" s="1554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499" t="s">
        <v>852</v>
      </c>
      <c r="H56" s="1499"/>
      <c r="I56" s="1499"/>
      <c r="J56" s="1499"/>
      <c r="K56" s="1499"/>
      <c r="L56" s="1499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500" t="s">
        <v>1506</v>
      </c>
      <c r="H57" s="1500"/>
      <c r="I57" s="1500"/>
      <c r="J57" s="1500"/>
      <c r="K57" s="1500"/>
      <c r="L57" s="1500"/>
      <c r="M57" s="537"/>
    </row>
    <row r="58" spans="2:13" x14ac:dyDescent="0.25">
      <c r="B58" s="546"/>
      <c r="C58" s="546"/>
      <c r="D58" s="547"/>
      <c r="E58" s="541"/>
      <c r="F58" s="540"/>
      <c r="G58" s="537"/>
      <c r="H58" s="1501"/>
      <c r="I58" s="1501"/>
      <c r="J58" s="1501"/>
      <c r="K58" s="1501"/>
      <c r="L58" s="1501"/>
      <c r="M58" s="1501"/>
    </row>
    <row r="59" spans="2:13" x14ac:dyDescent="0.25">
      <c r="B59" s="531"/>
      <c r="C59" s="531"/>
      <c r="D59" s="259"/>
      <c r="E59" s="1174"/>
      <c r="F59" s="1425"/>
      <c r="G59" s="1425"/>
      <c r="H59" s="1425"/>
      <c r="I59" s="1425"/>
      <c r="J59" s="1425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5:L55"/>
    <mergeCell ref="G56:L56"/>
    <mergeCell ref="G57:L57"/>
    <mergeCell ref="H58:M58"/>
    <mergeCell ref="F59:J59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21" t="s">
        <v>0</v>
      </c>
      <c r="B6" s="1421"/>
      <c r="C6" s="1421"/>
      <c r="D6" s="1421"/>
      <c r="E6" s="1421"/>
      <c r="F6" s="1421"/>
      <c r="G6" s="1421"/>
      <c r="H6" s="1421"/>
      <c r="I6" s="1421"/>
      <c r="J6" s="1421"/>
      <c r="K6" s="1421"/>
      <c r="L6" s="1421"/>
    </row>
    <row r="7" spans="1:12" x14ac:dyDescent="0.25">
      <c r="A7" s="1421" t="s">
        <v>1</v>
      </c>
      <c r="B7" s="1421"/>
      <c r="C7" s="1421"/>
      <c r="D7" s="1421"/>
      <c r="E7" s="1421"/>
      <c r="F7" s="1421"/>
      <c r="G7" s="1421"/>
      <c r="H7" s="1421"/>
      <c r="I7" s="1421"/>
      <c r="J7" s="1421"/>
      <c r="K7" s="1421"/>
      <c r="L7" s="1421"/>
    </row>
    <row r="8" spans="1:12" x14ac:dyDescent="0.25">
      <c r="A8" s="1421" t="s">
        <v>3</v>
      </c>
      <c r="B8" s="1421"/>
      <c r="C8" s="1421"/>
      <c r="D8" s="1421"/>
      <c r="E8" s="1421"/>
      <c r="F8" s="1421"/>
      <c r="G8" s="1421"/>
      <c r="H8" s="1421"/>
      <c r="I8" s="1421"/>
      <c r="J8" s="1421"/>
      <c r="K8" s="1421"/>
      <c r="L8" s="1421"/>
    </row>
    <row r="9" spans="1:12" x14ac:dyDescent="0.25">
      <c r="A9" s="1421" t="s">
        <v>1758</v>
      </c>
      <c r="B9" s="1421"/>
      <c r="C9" s="1421"/>
      <c r="D9" s="1421"/>
      <c r="E9" s="1421"/>
      <c r="F9" s="1421"/>
      <c r="G9" s="1421"/>
      <c r="H9" s="1421"/>
      <c r="I9" s="1421"/>
      <c r="J9" s="1421"/>
      <c r="K9" s="1421"/>
      <c r="L9" s="1421"/>
    </row>
    <row r="10" spans="1:12" x14ac:dyDescent="0.25">
      <c r="A10" s="1422" t="s">
        <v>1197</v>
      </c>
      <c r="B10" s="1422"/>
      <c r="C10" s="1422"/>
      <c r="D10" s="1422"/>
      <c r="E10" s="1422"/>
      <c r="F10" s="1422"/>
      <c r="G10" s="1422"/>
      <c r="H10" s="1422"/>
      <c r="I10" s="1422"/>
      <c r="J10" s="1422"/>
      <c r="K10" s="1422"/>
      <c r="L10" s="142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06" t="s">
        <v>7</v>
      </c>
      <c r="B12" s="1608" t="s">
        <v>802</v>
      </c>
      <c r="C12" s="1608" t="s">
        <v>10</v>
      </c>
      <c r="D12" s="1067" t="s">
        <v>12</v>
      </c>
      <c r="E12" s="1610" t="s">
        <v>13</v>
      </c>
      <c r="F12" s="1604" t="s">
        <v>14</v>
      </c>
      <c r="G12" s="1604" t="s">
        <v>15</v>
      </c>
      <c r="H12" s="1604" t="s">
        <v>16</v>
      </c>
      <c r="I12" s="1604" t="s">
        <v>17</v>
      </c>
      <c r="J12" s="1604" t="s">
        <v>18</v>
      </c>
      <c r="K12" s="1604" t="s">
        <v>19</v>
      </c>
      <c r="L12" s="1604" t="s">
        <v>20</v>
      </c>
    </row>
    <row r="13" spans="1:12" ht="15" customHeight="1" x14ac:dyDescent="0.25">
      <c r="A13" s="1607"/>
      <c r="B13" s="1609"/>
      <c r="C13" s="1609"/>
      <c r="D13" s="1067" t="s">
        <v>21</v>
      </c>
      <c r="E13" s="1611"/>
      <c r="F13" s="1605"/>
      <c r="G13" s="1605"/>
      <c r="H13" s="1605"/>
      <c r="I13" s="1605"/>
      <c r="J13" s="1605"/>
      <c r="K13" s="1605"/>
      <c r="L13" s="160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554" t="s">
        <v>1255</v>
      </c>
      <c r="G28" s="1554"/>
      <c r="H28" s="1554"/>
      <c r="I28" s="1554"/>
      <c r="J28" s="1554"/>
      <c r="K28" s="1554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499" t="s">
        <v>852</v>
      </c>
      <c r="G29" s="1499"/>
      <c r="H29" s="1499"/>
      <c r="I29" s="1499"/>
      <c r="J29" s="1499"/>
      <c r="K29" s="1499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00" t="s">
        <v>1506</v>
      </c>
      <c r="G30" s="1500"/>
      <c r="H30" s="1500"/>
      <c r="I30" s="1500"/>
      <c r="J30" s="1500"/>
      <c r="K30" s="1500"/>
      <c r="L30" s="537"/>
    </row>
    <row r="31" spans="1:12" x14ac:dyDescent="0.25">
      <c r="A31" s="546"/>
      <c r="B31" s="546"/>
      <c r="C31" s="547"/>
      <c r="D31" s="541"/>
      <c r="E31" s="540"/>
      <c r="F31" s="537"/>
      <c r="G31" s="1501"/>
      <c r="H31" s="1501"/>
      <c r="I31" s="1501"/>
      <c r="J31" s="1501"/>
      <c r="K31" s="1501"/>
      <c r="L31" s="1501"/>
    </row>
    <row r="32" spans="1:12" ht="15.75" x14ac:dyDescent="0.25">
      <c r="A32" s="267"/>
      <c r="B32" s="267"/>
      <c r="C32" s="268"/>
      <c r="D32" s="269"/>
      <c r="E32" s="1429"/>
      <c r="F32" s="1429"/>
      <c r="G32" s="1429"/>
      <c r="H32" s="1429"/>
      <c r="I32" s="1429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abSelected="1" view="pageBreakPreview" zoomScale="60" zoomScaleNormal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423" t="s">
        <v>0</v>
      </c>
      <c r="B7" s="1423"/>
      <c r="C7" s="1423"/>
      <c r="D7" s="1423"/>
      <c r="E7" s="1423"/>
      <c r="F7" s="1423"/>
      <c r="G7" s="1423"/>
      <c r="H7" s="1423"/>
      <c r="I7" s="1423"/>
      <c r="J7" s="1423"/>
      <c r="K7" s="1423"/>
      <c r="L7" s="1423"/>
      <c r="M7" s="1423"/>
    </row>
    <row r="8" spans="1:13" x14ac:dyDescent="0.25">
      <c r="A8" s="1423" t="s">
        <v>1</v>
      </c>
      <c r="B8" s="1423"/>
      <c r="C8" s="1423"/>
      <c r="D8" s="1423"/>
      <c r="E8" s="1423"/>
      <c r="F8" s="1423"/>
      <c r="G8" s="1423"/>
      <c r="H8" s="1423"/>
      <c r="I8" s="1423"/>
      <c r="J8" s="1423"/>
      <c r="K8" s="1423"/>
      <c r="L8" s="1423"/>
      <c r="M8" s="1423"/>
    </row>
    <row r="9" spans="1:13" x14ac:dyDescent="0.25">
      <c r="A9" s="1423" t="s">
        <v>3</v>
      </c>
      <c r="B9" s="1423"/>
      <c r="C9" s="1423"/>
      <c r="D9" s="1423"/>
      <c r="E9" s="1423"/>
      <c r="F9" s="1423"/>
      <c r="G9" s="1423"/>
      <c r="H9" s="1423"/>
      <c r="I9" s="1423"/>
      <c r="J9" s="1423"/>
      <c r="K9" s="1423"/>
      <c r="L9" s="1423"/>
      <c r="M9" s="1423"/>
    </row>
    <row r="10" spans="1:13" x14ac:dyDescent="0.25">
      <c r="A10" s="1423" t="s">
        <v>1759</v>
      </c>
      <c r="B10" s="1423"/>
      <c r="C10" s="1423"/>
      <c r="D10" s="1423"/>
      <c r="E10" s="1423"/>
      <c r="F10" s="1423"/>
      <c r="G10" s="1423"/>
      <c r="H10" s="1423"/>
      <c r="I10" s="1423"/>
      <c r="J10" s="1423"/>
      <c r="K10" s="1423"/>
      <c r="L10" s="1423"/>
      <c r="M10" s="1423"/>
    </row>
    <row r="11" spans="1:13" x14ac:dyDescent="0.25">
      <c r="A11" s="1425" t="s">
        <v>5</v>
      </c>
      <c r="B11" s="1425"/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585" t="s">
        <v>7</v>
      </c>
      <c r="B13" s="1585" t="s">
        <v>937</v>
      </c>
      <c r="C13" s="1585" t="s">
        <v>10</v>
      </c>
      <c r="D13" s="1585" t="s">
        <v>11</v>
      </c>
      <c r="E13" s="1047" t="s">
        <v>12</v>
      </c>
      <c r="F13" s="1585" t="s">
        <v>13</v>
      </c>
      <c r="G13" s="1585" t="s">
        <v>14</v>
      </c>
      <c r="H13" s="1585" t="s">
        <v>15</v>
      </c>
      <c r="I13" s="1585" t="s">
        <v>16</v>
      </c>
      <c r="J13" s="1585" t="s">
        <v>17</v>
      </c>
      <c r="K13" s="1585" t="s">
        <v>18</v>
      </c>
      <c r="L13" s="1585" t="s">
        <v>19</v>
      </c>
      <c r="M13" s="1585" t="s">
        <v>20</v>
      </c>
    </row>
    <row r="14" spans="1:13" x14ac:dyDescent="0.25">
      <c r="A14" s="1585"/>
      <c r="B14" s="1585"/>
      <c r="C14" s="1585"/>
      <c r="D14" s="1585"/>
      <c r="E14" s="1047" t="s">
        <v>21</v>
      </c>
      <c r="F14" s="1585"/>
      <c r="G14" s="1585"/>
      <c r="H14" s="1585"/>
      <c r="I14" s="1585"/>
      <c r="J14" s="1585"/>
      <c r="K14" s="1585"/>
      <c r="L14" s="1585"/>
      <c r="M14" s="1585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 t="shared" ref="L32:L33" si="1"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 t="shared" si="1"/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2">SUM(F16:F33)</f>
        <v>0</v>
      </c>
      <c r="G34" s="1313">
        <f t="shared" si="2"/>
        <v>266000</v>
      </c>
      <c r="H34" s="1313">
        <f t="shared" si="2"/>
        <v>0</v>
      </c>
      <c r="I34" s="1313">
        <f t="shared" si="2"/>
        <v>4195.88</v>
      </c>
      <c r="J34" s="1313">
        <f t="shared" si="2"/>
        <v>0</v>
      </c>
      <c r="K34" s="1313">
        <f t="shared" si="2"/>
        <v>0</v>
      </c>
      <c r="L34" s="1313">
        <f t="shared" si="2"/>
        <v>4195.88</v>
      </c>
      <c r="M34" s="1313">
        <f t="shared" si="2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 t="shared" ref="L37" si="3"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4">SUM(F37)</f>
        <v>0</v>
      </c>
      <c r="G38" s="1313">
        <f t="shared" si="4"/>
        <v>12000</v>
      </c>
      <c r="H38" s="1313">
        <f t="shared" si="4"/>
        <v>0</v>
      </c>
      <c r="I38" s="1313">
        <f t="shared" si="4"/>
        <v>0</v>
      </c>
      <c r="J38" s="1313">
        <f t="shared" si="4"/>
        <v>0</v>
      </c>
      <c r="K38" s="1313">
        <f t="shared" si="4"/>
        <v>0</v>
      </c>
      <c r="L38" s="1313">
        <f t="shared" si="4"/>
        <v>0</v>
      </c>
      <c r="M38" s="1313">
        <f t="shared" si="4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>+E34+E38</f>
        <v>278000</v>
      </c>
      <c r="F39" s="273">
        <f>+F34+F38</f>
        <v>0</v>
      </c>
      <c r="G39" s="273">
        <f>+G34+G38</f>
        <v>278000</v>
      </c>
      <c r="H39" s="273">
        <f>+H34+H38</f>
        <v>0</v>
      </c>
      <c r="I39" s="273">
        <f>+I34+I38</f>
        <v>4195.88</v>
      </c>
      <c r="J39" s="273">
        <f>+J34+J38</f>
        <v>0</v>
      </c>
      <c r="K39" s="273">
        <f>+K34+K38</f>
        <v>0</v>
      </c>
      <c r="L39" s="273">
        <f>+L34+L38</f>
        <v>4195.88</v>
      </c>
      <c r="M39" s="273">
        <f>+M34+M38</f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>+E39</f>
        <v>278000</v>
      </c>
      <c r="F40" s="1182">
        <f>+F39</f>
        <v>0</v>
      </c>
      <c r="G40" s="1182">
        <f>+G39</f>
        <v>278000</v>
      </c>
      <c r="H40" s="1182">
        <f>+H39</f>
        <v>0</v>
      </c>
      <c r="I40" s="1182">
        <f>+I39</f>
        <v>4195.88</v>
      </c>
      <c r="J40" s="1182">
        <f>+J39</f>
        <v>0</v>
      </c>
      <c r="K40" s="1182">
        <f>+K39</f>
        <v>0</v>
      </c>
      <c r="L40" s="1182">
        <f>+L39</f>
        <v>4195.88</v>
      </c>
      <c r="M40" s="1182">
        <f>+M39</f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562" t="s">
        <v>1269</v>
      </c>
      <c r="B65" s="1562"/>
      <c r="C65" s="753"/>
      <c r="D65" s="753"/>
      <c r="E65" s="754"/>
      <c r="F65" s="755"/>
      <c r="H65" s="1563" t="s">
        <v>852</v>
      </c>
      <c r="I65" s="1563"/>
      <c r="J65" s="1563"/>
      <c r="K65" s="1563"/>
      <c r="L65" s="1563"/>
      <c r="M65" s="1563"/>
    </row>
    <row r="66" spans="1:13" s="259" customFormat="1" ht="19.5" customHeight="1" x14ac:dyDescent="0.25">
      <c r="A66" s="1500" t="s">
        <v>1270</v>
      </c>
      <c r="B66" s="1500"/>
      <c r="C66" s="753"/>
      <c r="D66" s="753"/>
      <c r="E66" s="754"/>
      <c r="F66" s="755"/>
      <c r="H66" s="1564" t="s">
        <v>1505</v>
      </c>
      <c r="I66" s="1564"/>
      <c r="J66" s="1564"/>
      <c r="K66" s="1564"/>
      <c r="L66" s="1564"/>
      <c r="M66" s="1564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501"/>
      <c r="I78" s="1501"/>
      <c r="J78" s="1501"/>
      <c r="K78" s="1501"/>
      <c r="L78" s="1501"/>
      <c r="M78" s="1501"/>
    </row>
    <row r="79" spans="1:13" ht="15.75" x14ac:dyDescent="0.25">
      <c r="A79" s="267"/>
      <c r="B79" s="267"/>
      <c r="C79" s="268"/>
      <c r="D79" s="268"/>
      <c r="E79" s="269"/>
      <c r="F79" s="1429"/>
      <c r="G79" s="1429"/>
      <c r="H79" s="1429"/>
      <c r="I79" s="1429"/>
      <c r="J79" s="1429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325</vt:i4>
      </vt:variant>
      <vt:variant>
        <vt:lpstr>Rangos con nombre</vt:lpstr>
      </vt:variant>
      <vt:variant>
        <vt:i4>71</vt:i4>
      </vt:variant>
    </vt:vector>
  </HeadingPairs>
  <TitlesOfParts>
    <vt:vector size="396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'NOM EMPLE TEMPO OCTUBRE 2024 '!Área_de_impresión</vt:lpstr>
      <vt:lpstr>'NOM EMPLEA TEMPO ABRIL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INTERINATO ABRIL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ABRIL 2025 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Alenny Tejeda Montero</cp:lastModifiedBy>
  <cp:lastPrinted>2025-07-01T18:21:13Z</cp:lastPrinted>
  <dcterms:created xsi:type="dcterms:W3CDTF">2021-05-01T19:45:01Z</dcterms:created>
  <dcterms:modified xsi:type="dcterms:W3CDTF">2025-07-01T18:27:50Z</dcterms:modified>
</cp:coreProperties>
</file>