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0.2\Carpetas de Grupos\IVMS\Registro y control\PORTAL NOMINAS 2025-\"/>
    </mc:Choice>
  </mc:AlternateContent>
  <xr:revisionPtr revIDLastSave="0" documentId="8_{79F7DB03-9120-4A6E-9326-67EDA1652655}" xr6:coauthVersionLast="47" xr6:coauthVersionMax="47" xr10:uidLastSave="{00000000-0000-0000-0000-000000000000}"/>
  <bookViews>
    <workbookView xWindow="-120" yWindow="-120" windowWidth="29040" windowHeight="15720" xr2:uid="{62AD1694-B74F-4FBE-A3BB-6B606EB2C5E6}"/>
  </bookViews>
  <sheets>
    <sheet name="NOM EMPLEA TEMPO JUNIO 2025 " sheetId="1" r:id="rId1"/>
  </sheets>
  <definedNames>
    <definedName name="_xlnm._FilterDatabase" localSheetId="0" hidden="1">'NOM EMPLEA TEMPO JUNIO 2025 '!#REF!</definedName>
    <definedName name="_xlnm.Print_Area" localSheetId="0">'NOM EMPLEA TEMPO JUNIO 2025 '!$B$1:$P$184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9" i="1" l="1"/>
  <c r="K157" i="1"/>
  <c r="N156" i="1"/>
  <c r="N157" i="1" s="1"/>
  <c r="M156" i="1"/>
  <c r="M157" i="1" s="1"/>
  <c r="L156" i="1"/>
  <c r="L157" i="1" s="1"/>
  <c r="K156" i="1"/>
  <c r="J156" i="1"/>
  <c r="J157" i="1" s="1"/>
  <c r="I156" i="1"/>
  <c r="I157" i="1" s="1"/>
  <c r="H156" i="1"/>
  <c r="H157" i="1" s="1"/>
  <c r="O155" i="1"/>
  <c r="P155" i="1" s="1"/>
  <c r="O154" i="1"/>
  <c r="P154" i="1" s="1"/>
  <c r="O153" i="1"/>
  <c r="P153" i="1" s="1"/>
  <c r="O152" i="1"/>
  <c r="P152" i="1" s="1"/>
  <c r="O151" i="1"/>
  <c r="P151" i="1" s="1"/>
  <c r="O150" i="1"/>
  <c r="P150" i="1" s="1"/>
  <c r="O149" i="1"/>
  <c r="P149" i="1" s="1"/>
  <c r="O148" i="1"/>
  <c r="O156" i="1" s="1"/>
  <c r="N145" i="1"/>
  <c r="M145" i="1"/>
  <c r="L145" i="1"/>
  <c r="K145" i="1"/>
  <c r="J145" i="1"/>
  <c r="I145" i="1"/>
  <c r="H145" i="1"/>
  <c r="O144" i="1"/>
  <c r="P144" i="1" s="1"/>
  <c r="P143" i="1"/>
  <c r="O143" i="1"/>
  <c r="O142" i="1"/>
  <c r="P142" i="1" s="1"/>
  <c r="P141" i="1"/>
  <c r="O141" i="1"/>
  <c r="O140" i="1"/>
  <c r="P140" i="1" s="1"/>
  <c r="P139" i="1"/>
  <c r="O139" i="1"/>
  <c r="O138" i="1"/>
  <c r="P138" i="1" s="1"/>
  <c r="P137" i="1"/>
  <c r="O137" i="1"/>
  <c r="O136" i="1"/>
  <c r="O145" i="1" s="1"/>
  <c r="N133" i="1"/>
  <c r="M133" i="1"/>
  <c r="L133" i="1"/>
  <c r="K133" i="1"/>
  <c r="J133" i="1"/>
  <c r="I133" i="1"/>
  <c r="H133" i="1"/>
  <c r="P132" i="1"/>
  <c r="O132" i="1"/>
  <c r="O131" i="1"/>
  <c r="P131" i="1" s="1"/>
  <c r="P130" i="1"/>
  <c r="O130" i="1"/>
  <c r="O129" i="1"/>
  <c r="P129" i="1" s="1"/>
  <c r="P128" i="1"/>
  <c r="O128" i="1"/>
  <c r="O127" i="1"/>
  <c r="P127" i="1" s="1"/>
  <c r="P126" i="1"/>
  <c r="O126" i="1"/>
  <c r="O125" i="1"/>
  <c r="O133" i="1" s="1"/>
  <c r="N122" i="1"/>
  <c r="M122" i="1"/>
  <c r="L122" i="1"/>
  <c r="K122" i="1"/>
  <c r="J122" i="1"/>
  <c r="I122" i="1"/>
  <c r="H122" i="1"/>
  <c r="O121" i="1"/>
  <c r="P121" i="1" s="1"/>
  <c r="P120" i="1"/>
  <c r="O120" i="1"/>
  <c r="O119" i="1"/>
  <c r="P119" i="1" s="1"/>
  <c r="P118" i="1"/>
  <c r="O118" i="1"/>
  <c r="O117" i="1"/>
  <c r="P117" i="1" s="1"/>
  <c r="P116" i="1"/>
  <c r="O116" i="1"/>
  <c r="O115" i="1"/>
  <c r="P115" i="1" s="1"/>
  <c r="P114" i="1"/>
  <c r="O114" i="1"/>
  <c r="O113" i="1"/>
  <c r="O122" i="1" s="1"/>
  <c r="N109" i="1"/>
  <c r="M109" i="1"/>
  <c r="L109" i="1"/>
  <c r="K109" i="1"/>
  <c r="J109" i="1"/>
  <c r="H109" i="1"/>
  <c r="P108" i="1"/>
  <c r="P109" i="1" s="1"/>
  <c r="O108" i="1"/>
  <c r="O109" i="1" s="1"/>
  <c r="N105" i="1"/>
  <c r="M105" i="1"/>
  <c r="L105" i="1"/>
  <c r="K105" i="1"/>
  <c r="J105" i="1"/>
  <c r="H105" i="1"/>
  <c r="O104" i="1"/>
  <c r="P104" i="1" s="1"/>
  <c r="P103" i="1"/>
  <c r="P105" i="1" s="1"/>
  <c r="O103" i="1"/>
  <c r="N100" i="1"/>
  <c r="M100" i="1"/>
  <c r="L100" i="1"/>
  <c r="K100" i="1"/>
  <c r="J100" i="1"/>
  <c r="I100" i="1"/>
  <c r="H100" i="1"/>
  <c r="O99" i="1"/>
  <c r="P99" i="1" s="1"/>
  <c r="P98" i="1"/>
  <c r="O98" i="1"/>
  <c r="O97" i="1"/>
  <c r="P97" i="1" s="1"/>
  <c r="P96" i="1"/>
  <c r="O96" i="1"/>
  <c r="O95" i="1"/>
  <c r="P95" i="1" s="1"/>
  <c r="P94" i="1"/>
  <c r="O94" i="1"/>
  <c r="O93" i="1"/>
  <c r="O100" i="1" s="1"/>
  <c r="N90" i="1"/>
  <c r="P89" i="1"/>
  <c r="P90" i="1" s="1"/>
  <c r="O89" i="1"/>
  <c r="O90" i="1" s="1"/>
  <c r="N86" i="1"/>
  <c r="M86" i="1"/>
  <c r="L86" i="1"/>
  <c r="K86" i="1"/>
  <c r="J86" i="1"/>
  <c r="I86" i="1"/>
  <c r="H86" i="1"/>
  <c r="O85" i="1"/>
  <c r="O86" i="1" s="1"/>
  <c r="O84" i="1"/>
  <c r="P84" i="1" s="1"/>
  <c r="O81" i="1"/>
  <c r="N81" i="1"/>
  <c r="M81" i="1"/>
  <c r="L81" i="1"/>
  <c r="K81" i="1"/>
  <c r="J81" i="1"/>
  <c r="I81" i="1"/>
  <c r="H81" i="1"/>
  <c r="P80" i="1"/>
  <c r="P81" i="1" s="1"/>
  <c r="O80" i="1"/>
  <c r="N77" i="1"/>
  <c r="M77" i="1"/>
  <c r="L77" i="1"/>
  <c r="K77" i="1"/>
  <c r="J77" i="1"/>
  <c r="H77" i="1"/>
  <c r="O76" i="1"/>
  <c r="P76" i="1" s="1"/>
  <c r="P75" i="1"/>
  <c r="O75" i="1"/>
  <c r="O74" i="1"/>
  <c r="P74" i="1" s="1"/>
  <c r="P73" i="1"/>
  <c r="P77" i="1" s="1"/>
  <c r="N70" i="1"/>
  <c r="M70" i="1"/>
  <c r="L70" i="1"/>
  <c r="K70" i="1"/>
  <c r="J70" i="1"/>
  <c r="H70" i="1"/>
  <c r="O68" i="1"/>
  <c r="P68" i="1" s="1"/>
  <c r="O67" i="1"/>
  <c r="P67" i="1" s="1"/>
  <c r="O66" i="1"/>
  <c r="P66" i="1" s="1"/>
  <c r="O65" i="1"/>
  <c r="P65" i="1" s="1"/>
  <c r="O64" i="1"/>
  <c r="P64" i="1" s="1"/>
  <c r="O63" i="1"/>
  <c r="P63" i="1" s="1"/>
  <c r="N60" i="1"/>
  <c r="M60" i="1"/>
  <c r="L60" i="1"/>
  <c r="K60" i="1"/>
  <c r="J60" i="1"/>
  <c r="I60" i="1"/>
  <c r="H60" i="1"/>
  <c r="P59" i="1"/>
  <c r="O58" i="1"/>
  <c r="P58" i="1" s="1"/>
  <c r="O57" i="1"/>
  <c r="P57" i="1" s="1"/>
  <c r="O54" i="1"/>
  <c r="N54" i="1"/>
  <c r="M54" i="1"/>
  <c r="L54" i="1"/>
  <c r="K54" i="1"/>
  <c r="J54" i="1"/>
  <c r="I54" i="1"/>
  <c r="H54" i="1"/>
  <c r="P53" i="1"/>
  <c r="P54" i="1" s="1"/>
  <c r="O53" i="1"/>
  <c r="N50" i="1"/>
  <c r="M50" i="1"/>
  <c r="L50" i="1"/>
  <c r="K50" i="1"/>
  <c r="J50" i="1"/>
  <c r="I50" i="1"/>
  <c r="H50" i="1"/>
  <c r="O49" i="1"/>
  <c r="O50" i="1" s="1"/>
  <c r="O48" i="1"/>
  <c r="P48" i="1" s="1"/>
  <c r="N42" i="1"/>
  <c r="M42" i="1"/>
  <c r="L42" i="1"/>
  <c r="K42" i="1"/>
  <c r="J42" i="1"/>
  <c r="H42" i="1"/>
  <c r="O40" i="1"/>
  <c r="P40" i="1" s="1"/>
  <c r="P42" i="1" s="1"/>
  <c r="O37" i="1"/>
  <c r="P37" i="1" s="1"/>
  <c r="O36" i="1"/>
  <c r="P36" i="1" s="1"/>
  <c r="O33" i="1"/>
  <c r="P33" i="1" s="1"/>
  <c r="O32" i="1"/>
  <c r="P32" i="1" s="1"/>
  <c r="N29" i="1"/>
  <c r="M29" i="1"/>
  <c r="L29" i="1"/>
  <c r="K29" i="1"/>
  <c r="J29" i="1"/>
  <c r="H29" i="1"/>
  <c r="O28" i="1"/>
  <c r="P28" i="1" s="1"/>
  <c r="P29" i="1" s="1"/>
  <c r="N25" i="1"/>
  <c r="M25" i="1"/>
  <c r="L25" i="1"/>
  <c r="K25" i="1"/>
  <c r="J25" i="1"/>
  <c r="H25" i="1"/>
  <c r="O24" i="1"/>
  <c r="O25" i="1" s="1"/>
  <c r="N20" i="1"/>
  <c r="M20" i="1"/>
  <c r="L20" i="1"/>
  <c r="K20" i="1"/>
  <c r="J20" i="1"/>
  <c r="I20" i="1"/>
  <c r="H20" i="1"/>
  <c r="O19" i="1"/>
  <c r="O20" i="1" s="1"/>
  <c r="N16" i="1"/>
  <c r="M16" i="1"/>
  <c r="L16" i="1"/>
  <c r="L159" i="1" s="1"/>
  <c r="K16" i="1"/>
  <c r="K159" i="1" s="1"/>
  <c r="J16" i="1"/>
  <c r="H16" i="1"/>
  <c r="H159" i="1" s="1"/>
  <c r="P15" i="1"/>
  <c r="P16" i="1" s="1"/>
  <c r="O15" i="1"/>
  <c r="O16" i="1" s="1"/>
  <c r="P14" i="1"/>
  <c r="I159" i="1" l="1"/>
  <c r="P70" i="1"/>
  <c r="J159" i="1"/>
  <c r="N159" i="1"/>
  <c r="M159" i="1"/>
  <c r="P60" i="1"/>
  <c r="O157" i="1"/>
  <c r="O42" i="1"/>
  <c r="P24" i="1"/>
  <c r="P25" i="1" s="1"/>
  <c r="P49" i="1"/>
  <c r="P50" i="1" s="1"/>
  <c r="O77" i="1"/>
  <c r="O105" i="1"/>
  <c r="P125" i="1"/>
  <c r="P133" i="1" s="1"/>
  <c r="P19" i="1"/>
  <c r="P20" i="1" s="1"/>
  <c r="O29" i="1"/>
  <c r="O159" i="1" s="1"/>
  <c r="O60" i="1"/>
  <c r="O70" i="1"/>
  <c r="P113" i="1"/>
  <c r="P122" i="1" s="1"/>
  <c r="P136" i="1"/>
  <c r="P145" i="1" s="1"/>
  <c r="P85" i="1"/>
  <c r="P86" i="1" s="1"/>
  <c r="P93" i="1"/>
  <c r="P100" i="1" s="1"/>
  <c r="P148" i="1"/>
  <c r="P156" i="1" s="1"/>
  <c r="P157" i="1" l="1"/>
  <c r="P159" i="1" s="1"/>
</calcChain>
</file>

<file path=xl/sharedStrings.xml><?xml version="1.0" encoding="utf-8"?>
<sst xmlns="http://schemas.openxmlformats.org/spreadsheetml/2006/main" count="376" uniqueCount="181">
  <si>
    <t xml:space="preserve">           OFICINA NACIONAL DE EVALUACIÓN SÍSMICA Y VULNERABILIDAD DE INFRAESTRUCTURA Y EDIFICACIONES </t>
  </si>
  <si>
    <t>RNC 430-00787-2</t>
  </si>
  <si>
    <t>REPORTE DE NÓMINA</t>
  </si>
  <si>
    <t xml:space="preserve">       CONCEPTO PAGO SUELDO 000018 - EMPLEADOS TEMPORALES CORRESPONDIENTE AL MES DE JUNIO 2025</t>
  </si>
  <si>
    <t>CAPITULO: 0211    SUBCAPITULO: 01     DAF: 01     UE: 0006    PROGRAMA: 17    SUBPROGRAMA: 02    PROYECTO: 0    ACTIVIDAD: 0001    CUENTA: 2.1.1.2.08    FONDO: 0100</t>
  </si>
  <si>
    <t>NOMBRE</t>
  </si>
  <si>
    <t>GENERO</t>
  </si>
  <si>
    <t>FUNCIÓN</t>
  </si>
  <si>
    <t xml:space="preserve">ESTATUS </t>
  </si>
  <si>
    <t xml:space="preserve">DESDE </t>
  </si>
  <si>
    <t>HASTA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</si>
  <si>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</si>
  <si>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</si>
  <si>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</si>
  <si>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</si>
  <si>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</si>
  <si>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</si>
  <si>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</si>
  <si>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</si>
  <si>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</si>
  <si>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</si>
  <si>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DIRECCIÓN GENERAL</t>
  </si>
  <si>
    <t>NANCY YOCASTA SANTANA SÁNCHEZ</t>
  </si>
  <si>
    <t>F</t>
  </si>
  <si>
    <t xml:space="preserve">ASISTENTE </t>
  </si>
  <si>
    <t xml:space="preserve">TEMPORAL </t>
  </si>
  <si>
    <t xml:space="preserve">MALAWI JHON MATEO ALLANIC </t>
  </si>
  <si>
    <t>M</t>
  </si>
  <si>
    <t xml:space="preserve">CHOFER </t>
  </si>
  <si>
    <t>Subtotal :</t>
  </si>
  <si>
    <t>DEPARTAMENTO DE GESTIÓN DE RIESGO</t>
  </si>
  <si>
    <t xml:space="preserve">ANA ARREDONDO EVE </t>
  </si>
  <si>
    <t>ENCARGADA DEL DEPARTAMENTO GESTIÓN DE RIESGO</t>
  </si>
  <si>
    <t>DEPARTAMENTO JURIDICO</t>
  </si>
  <si>
    <t>VANESSA VICTORIA GARCÍA TAVERAS</t>
  </si>
  <si>
    <t xml:space="preserve">ENC. DEL DEPARTAMENTO JURIDICO </t>
  </si>
  <si>
    <t>MARÍA MAGDALENA HERNÁNDEZ HERNÁNDEZ</t>
  </si>
  <si>
    <t>ANALISTA LEGAL</t>
  </si>
  <si>
    <t>TEMPORAL</t>
  </si>
  <si>
    <t>DEPARTAMENTO ADMINISTRATIVO FINANCIERO</t>
  </si>
  <si>
    <t>ANDRÉS HERNÁNDEZ REINOSO</t>
  </si>
  <si>
    <t>ENCARGADO DIVISIÓN DE PRESUPUESTO</t>
  </si>
  <si>
    <t>SECCIÓN DE CONTROL DE BIENES</t>
  </si>
  <si>
    <t>NIEMIA LANTIGUA FERNÁNDEZ</t>
  </si>
  <si>
    <t>ENC. SECCIÓN DE CONTROL DE BIENES</t>
  </si>
  <si>
    <t>DIVISIÓN DE CONTABILIDAD</t>
  </si>
  <si>
    <t>YOSELYN CUEVAS FELIZ</t>
  </si>
  <si>
    <t>CONTADORA</t>
  </si>
  <si>
    <t xml:space="preserve">DIVISIÓN DE COMPRAS Y CONTRATACIONES </t>
  </si>
  <si>
    <t xml:space="preserve">HILDA BIENVENIDA PAULA ROSARIO </t>
  </si>
  <si>
    <t xml:space="preserve">ANALISTA DE COMPRAS </t>
  </si>
  <si>
    <t>DEPARTAMENTO DE RECURSOS HUMANOS</t>
  </si>
  <si>
    <t>CARMEN PATRICIA RODRÍGUEZ SUERO</t>
  </si>
  <si>
    <t>ENC. DEL DEPARTAMENTO DE RECURSOS HUMANOS</t>
  </si>
  <si>
    <t>DIVISIÓN DE REGISTRO Y CONTROL DE NÓMINA</t>
  </si>
  <si>
    <t>YUDY BERKYS DE LOS SANTOS SANTOS</t>
  </si>
  <si>
    <t>ENC. DIVISIÓN REGISTRO Y CONTROL DE NÓMINA</t>
  </si>
  <si>
    <t xml:space="preserve">ALENNY TEJEDA MONTERO </t>
  </si>
  <si>
    <t xml:space="preserve">ANALISTA DE NÓMINA </t>
  </si>
  <si>
    <t xml:space="preserve">DIVISIÓN DE COOPERACIÓN INTERNACIONAL </t>
  </si>
  <si>
    <t>ROSA MARGARITA GONZÁLEZ ENCARNACIÓN</t>
  </si>
  <si>
    <t xml:space="preserve">ENC. DIVISIÓN COOPERACIÓN INTERNACIONAL </t>
  </si>
  <si>
    <t>DEPARTAMENTO DE TECNOLOGIA DE INFORMACIÓN DE COMUNICACIÓN</t>
  </si>
  <si>
    <t>DINO CÉSAR RODRÍGUEZ</t>
  </si>
  <si>
    <t>ENC. DEPTO. DE TECNOLOGIA DE INFORMACIÓN DE COMUNICACIÓN (TIC)</t>
  </si>
  <si>
    <t xml:space="preserve">CLARA CLEIDER MONTERO GÓMEZ </t>
  </si>
  <si>
    <t xml:space="preserve">SOPORTE TÉCNICO </t>
  </si>
  <si>
    <t>MARCOS MATEO TIBURCIO</t>
  </si>
  <si>
    <t>TÉCNICO DE PROGRAMACIÓN</t>
  </si>
  <si>
    <t xml:space="preserve">DIRECCIÓN CIENTIFICO SISMO-RESISTENTE </t>
  </si>
  <si>
    <t>DAVID ESTEBAN MEDRANO AGUILÓ</t>
  </si>
  <si>
    <t>ESPECIALISTA EN ENSAYO DE LABORATORIO Y LEVANTAMIENTO ESTRUCTURAL</t>
  </si>
  <si>
    <t>JULIO CÉSAR REFAEL CHECO GÓMEZ</t>
  </si>
  <si>
    <t>DIOGENES LÓPEZ CUSTODIA</t>
  </si>
  <si>
    <t>ESPECIALISTA EN INTRUMENTACION Y MONITOREO</t>
  </si>
  <si>
    <t>JOSÉ ENRIQUE FORTUNA QUIÑONEZ</t>
  </si>
  <si>
    <t>LEONARDO ALBERTO POCKELS DÍAZ</t>
  </si>
  <si>
    <t>FLOR MARÍA LIMA RODRÍGUEZ</t>
  </si>
  <si>
    <t>CLAUDIA DEL CARMEN GERMOSO NÚÑEZ</t>
  </si>
  <si>
    <t>DEPARTAMENTO DE INGENIERIA SISMO-RESISTENCIA</t>
  </si>
  <si>
    <t>MARCOS EDUARDO PANIAGUA YOST</t>
  </si>
  <si>
    <t xml:space="preserve">ENCARGADO DE DEPARTAMENTO DE INGENIERIA SISMO-RESISTENCIA </t>
  </si>
  <si>
    <t>REMY LUCIANO BRETÓN</t>
  </si>
  <si>
    <t>INGENIERO CIVIL II</t>
  </si>
  <si>
    <t xml:space="preserve">DIOSMARLYN GORIS PAULINO </t>
  </si>
  <si>
    <t xml:space="preserve">INGENIERO CIVIL </t>
  </si>
  <si>
    <t>AURELIO ALMONTE LEBRÓN</t>
  </si>
  <si>
    <t>DIRECCIÓN REGIONAL</t>
  </si>
  <si>
    <t>FANNY MARIEL RAMOS GÓMEZ</t>
  </si>
  <si>
    <t>DIRECTORA REGIONAL</t>
  </si>
  <si>
    <t>DEPARTAMENTO DE RECOPILACIÓN  E INFORMACIÓN  GEOESPACIAL</t>
  </si>
  <si>
    <t>JOVANNY DE AZA TAVERAS</t>
  </si>
  <si>
    <t>ANALISTA GEOMATICO</t>
  </si>
  <si>
    <t>MIGUEL DE JESÚS DÍAZ PAREDES</t>
  </si>
  <si>
    <t>ARQUITECTO (A)</t>
  </si>
  <si>
    <t>DEPARTAMENTO DE GEOTECNIA</t>
  </si>
  <si>
    <t>MARÍA ELAINE GALVÁN ADAMES</t>
  </si>
  <si>
    <t>ENC. DEL DEPARTAMENTO DE GEOTECNIA</t>
  </si>
  <si>
    <t>DEPARTAMENTO DE EVALUACIÓN Y DISEÑO ARQUITECTONICO</t>
  </si>
  <si>
    <t xml:space="preserve">ZORAIDA DISLA MORALES </t>
  </si>
  <si>
    <t xml:space="preserve">ENCARGADA DEPARTAMENTO DE EVALUACIÓN Y DISEÑO ARQUITECTONICO </t>
  </si>
  <si>
    <t>ÓSCAR REYES SUERO</t>
  </si>
  <si>
    <t xml:space="preserve">ARQUITECTO(A) </t>
  </si>
  <si>
    <t>ARISMILY MASSIEL RODRÍGUEZ REGALADO</t>
  </si>
  <si>
    <t>WALKER HENVER FONTANA PERREAUX</t>
  </si>
  <si>
    <t>FRANCIS ALEXANDER RODRÍGUEZ REGALADO</t>
  </si>
  <si>
    <t xml:space="preserve">LUIS ALEXANDER ARIAS LORA </t>
  </si>
  <si>
    <t xml:space="preserve">M </t>
  </si>
  <si>
    <t xml:space="preserve">YAMILE ROMERO CABRERA </t>
  </si>
  <si>
    <t xml:space="preserve">DIBUJANTE </t>
  </si>
  <si>
    <t>DEPARTAMENTO DE ANALISIS DE COSTOS DE INFRAESTRUCTURAS EDIFICACIONES Y LINEAS VITALES</t>
  </si>
  <si>
    <t>NITIDA ISMELKA SÁNCHEZ MARTÍNEZ</t>
  </si>
  <si>
    <t>ENC. DEPTO. DE ANALISIS DE COSTOS DE INFRAESTRUCTURAS EDIFICACIONES Y LINEAS VITALES</t>
  </si>
  <si>
    <t>URI ROLANDO RODRÍGUEZ ALBA</t>
  </si>
  <si>
    <t>INGENIERO CIVIL I</t>
  </si>
  <si>
    <t xml:space="preserve">DEPARTAMENTO DE INSTRUMENTACIÓN Y MONITOREO </t>
  </si>
  <si>
    <t xml:space="preserve">MARIEL TERESA RINCON BOCK </t>
  </si>
  <si>
    <t xml:space="preserve">ENC. DEPTO. DE INSTRUMENTACIÓN Y MONITOREO </t>
  </si>
  <si>
    <t>DEPARTAMENTO DELEGACIONES REGIONALES</t>
  </si>
  <si>
    <t>DELEGACIÓN REGIONAL NORTE SANTIAGO</t>
  </si>
  <si>
    <t>DELKA ELIANA ESPINAL DE LEÓN</t>
  </si>
  <si>
    <t>INGENIERA ESTRUCTURAL</t>
  </si>
  <si>
    <t>JENIFFER MILAGROS SUÁREZ ALMONTE</t>
  </si>
  <si>
    <t>CARMEN DIONNIS MARTÍNEZ CASTILLO</t>
  </si>
  <si>
    <t>ARQUITECTA II</t>
  </si>
  <si>
    <t>SANTOS D' OLEO MORILLO</t>
  </si>
  <si>
    <t>INGENIERO CIVIL</t>
  </si>
  <si>
    <t>IVÁN RADHAMÉS ASENCIO FADUL</t>
  </si>
  <si>
    <t>ARQUITECTO</t>
  </si>
  <si>
    <t>CLARISSA ALTAGRACIA CAPELLÁN ORTEGA</t>
  </si>
  <si>
    <t xml:space="preserve">MANUELA DEL CARMEN POLANCO RICARDO </t>
  </si>
  <si>
    <t xml:space="preserve">ARQUITECTA </t>
  </si>
  <si>
    <t>JOSÉ ALFONSO HO MARTÍNEZ</t>
  </si>
  <si>
    <t>JAIME TOMÁS MARTÍNEZ RODRÍGUEZ</t>
  </si>
  <si>
    <t>SOPORTE TÉCNICO INFORMÁTICO</t>
  </si>
  <si>
    <t xml:space="preserve">DEPARTAMENTO DELEGACIÓN REGIONAL ESTE  LA ROMANA </t>
  </si>
  <si>
    <t>KATHERIN SORI VALENZUELA</t>
  </si>
  <si>
    <t>ARQUITECTO(A) I</t>
  </si>
  <si>
    <t>ÁNGEL MERCEDES CONCEPCIÓN</t>
  </si>
  <si>
    <t>INGENIERA CIVIL</t>
  </si>
  <si>
    <t>MALTVIA ABIGAIL MERCEDES ADAMES</t>
  </si>
  <si>
    <t>NÉSTOR DAVID ALCALÁ OJEDA</t>
  </si>
  <si>
    <t xml:space="preserve">TÉCNICO DE INSTRUMENTACIÓN DE ESTRUCTURA </t>
  </si>
  <si>
    <t>CARLOS ANTONIO ALCALÁ FRANCISCO</t>
  </si>
  <si>
    <t>DANIEL PÉREZ VALDEZ</t>
  </si>
  <si>
    <t>GABRIEL GONZÁLEZ PAYANO</t>
  </si>
  <si>
    <t>JESÚS SEVERINO</t>
  </si>
  <si>
    <t>CONSERJE</t>
  </si>
  <si>
    <t xml:space="preserve">DELEGACIÓN REGIONAL ESTE PUERTO PLATA </t>
  </si>
  <si>
    <t>CÁNDIDO ERNESTO POLANCO GRANT</t>
  </si>
  <si>
    <t>INGENIERO ESTRUCTURAL</t>
  </si>
  <si>
    <t>RAISA ALEXANDRA MARTÍNEZ SANTANA</t>
  </si>
  <si>
    <t>MARIAN JOSELYN VARGAS HERNÁNDEZ</t>
  </si>
  <si>
    <t>ROBERT MICHAEL GÓMEZ HERNÁNDEZ</t>
  </si>
  <si>
    <t>ANIELKA LÓPEZ INFANTE</t>
  </si>
  <si>
    <t>ELIEZER BONILLA POLANCO</t>
  </si>
  <si>
    <t>KEILAN FRANCISCO DURÁN</t>
  </si>
  <si>
    <t>RONALD CID MARTE</t>
  </si>
  <si>
    <t xml:space="preserve">TÉCNICO MANEJO DE DRONES </t>
  </si>
  <si>
    <t>EURÍPIDES ANTONIO DE JESÚS LÓPEZ</t>
  </si>
  <si>
    <t>DIBUJANTE</t>
  </si>
  <si>
    <t>DELEGACIÓN REGIONAL SUR BARAHONA</t>
  </si>
  <si>
    <t>MIGUEL LÓPEZ CUEVAS</t>
  </si>
  <si>
    <t>ENC. DELEGACIÓN REGIONAL SUR</t>
  </si>
  <si>
    <t>ORIBER JOSÉ GÓMEZ LÓPEZ</t>
  </si>
  <si>
    <t>SAMUEL ANTONIO JIMÉNEZ PICHARDO</t>
  </si>
  <si>
    <t>ARQUITECTO I</t>
  </si>
  <si>
    <t>JHONNY GREGORIO OLIVERO GARCÍA</t>
  </si>
  <si>
    <t>ELVIN ANTONIO DUVAL SOLER</t>
  </si>
  <si>
    <t>EDGAR ARIEL FELIZ JIMÉNEZ</t>
  </si>
  <si>
    <t>DESCARTES BATISTA FELIZ</t>
  </si>
  <si>
    <t>ERIEL EZEQUIEL REYES SAVIÑÓN</t>
  </si>
  <si>
    <t>Total por Programación:</t>
  </si>
  <si>
    <t xml:space="preserve"> </t>
  </si>
  <si>
    <t xml:space="preserve">                              ___________________________________________________________________________</t>
  </si>
  <si>
    <t xml:space="preserve">                                       ____________________________________________________________________________</t>
  </si>
  <si>
    <t xml:space="preserve">                             Preparado Por: Licda. Yudy B. De Los Santos</t>
  </si>
  <si>
    <t xml:space="preserve">    Revisado Por: Licda. Carmen P. Rodriguez Suero </t>
  </si>
  <si>
    <t xml:space="preserve">                              Enc. División Registro y Control de  Nómina</t>
  </si>
  <si>
    <t>Enc.Departamento de Recursos Humanos</t>
  </si>
  <si>
    <t xml:space="preserve">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</si>
</sst>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_);_(* \(#,##0.00\);_(* \-??_);_(@_)"/>
    <numFmt numFmtId="165" formatCode="dd/mm/yyyy;@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 Light"/>
      <family val="2"/>
    </font>
    <font>
      <sz val="11"/>
      <color indexed="8"/>
      <name val="Calibri Light"/>
      <family val="2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rgb="FF00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2"/>
      <color indexed="8"/>
      <name val="Calibri"/>
      <family val="2"/>
    </font>
    <font>
      <b/>
      <sz val="11"/>
      <color indexed="8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87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2" fontId="4" fillId="2" borderId="0" xfId="0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64" fontId="5" fillId="4" borderId="2" xfId="1" applyFont="1" applyFill="1" applyBorder="1" applyAlignment="1">
      <alignment horizontal="center" vertical="center"/>
    </xf>
    <xf numFmtId="2" fontId="5" fillId="3" borderId="2" xfId="1" applyNumberFormat="1" applyFont="1" applyFill="1" applyBorder="1" applyAlignment="1">
      <alignment horizontal="right" vertical="center"/>
    </xf>
    <xf numFmtId="164" fontId="5" fillId="3" borderId="2" xfId="1" applyFont="1" applyFill="1" applyBorder="1" applyAlignment="1">
      <alignment horizontal="center" vertical="center"/>
    </xf>
    <xf numFmtId="164" fontId="5" fillId="4" borderId="2" xfId="1" applyFont="1" applyFill="1" applyBorder="1" applyAlignment="1">
      <alignment horizontal="center" vertical="center"/>
    </xf>
    <xf numFmtId="164" fontId="5" fillId="3" borderId="3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164" fontId="5" fillId="4" borderId="5" xfId="1" applyFont="1" applyFill="1" applyBorder="1" applyAlignment="1">
      <alignment horizontal="center" vertical="center"/>
    </xf>
    <xf numFmtId="2" fontId="5" fillId="3" borderId="5" xfId="1" applyNumberFormat="1" applyFont="1" applyFill="1" applyBorder="1" applyAlignment="1">
      <alignment horizontal="right" vertical="center"/>
    </xf>
    <xf numFmtId="164" fontId="5" fillId="3" borderId="5" xfId="1" applyFont="1" applyFill="1" applyBorder="1" applyAlignment="1">
      <alignment horizontal="center" vertical="center"/>
    </xf>
    <xf numFmtId="164" fontId="5" fillId="4" borderId="5" xfId="1" applyFont="1" applyFill="1" applyBorder="1" applyAlignment="1">
      <alignment horizontal="center" vertical="center"/>
    </xf>
    <xf numFmtId="164" fontId="5" fillId="3" borderId="6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center" vertical="center"/>
    </xf>
    <xf numFmtId="2" fontId="5" fillId="0" borderId="5" xfId="1" applyNumberFormat="1" applyFont="1" applyFill="1" applyBorder="1" applyAlignment="1">
      <alignment horizontal="center" vertical="center"/>
    </xf>
    <xf numFmtId="164" fontId="5" fillId="0" borderId="6" xfId="1" applyFont="1" applyFill="1" applyBorder="1" applyAlignment="1">
      <alignment horizontal="center" vertical="center"/>
    </xf>
    <xf numFmtId="0" fontId="0" fillId="0" borderId="7" xfId="0" applyBorder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165" fontId="6" fillId="0" borderId="5" xfId="0" applyNumberFormat="1" applyFont="1" applyBorder="1" applyAlignment="1">
      <alignment horizontal="right" wrapText="1"/>
    </xf>
    <xf numFmtId="164" fontId="6" fillId="0" borderId="5" xfId="1" applyFont="1" applyFill="1" applyBorder="1" applyAlignment="1">
      <alignment horizontal="left"/>
    </xf>
    <xf numFmtId="2" fontId="6" fillId="0" borderId="5" xfId="1" applyNumberFormat="1" applyFont="1" applyFill="1" applyBorder="1" applyAlignment="1">
      <alignment horizontal="center"/>
    </xf>
    <xf numFmtId="164" fontId="6" fillId="0" borderId="5" xfId="1" applyFont="1" applyFill="1" applyBorder="1"/>
    <xf numFmtId="164" fontId="6" fillId="0" borderId="5" xfId="1" applyFont="1" applyFill="1" applyBorder="1" applyAlignment="1">
      <alignment horizontal="center"/>
    </xf>
    <xf numFmtId="164" fontId="6" fillId="0" borderId="6" xfId="1" applyFont="1" applyFill="1" applyBorder="1"/>
    <xf numFmtId="0" fontId="6" fillId="0" borderId="4" xfId="0" applyFont="1" applyBorder="1" applyAlignment="1">
      <alignment horizontal="left"/>
    </xf>
    <xf numFmtId="2" fontId="6" fillId="0" borderId="5" xfId="1" applyNumberFormat="1" applyFont="1" applyBorder="1"/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right" wrapText="1"/>
    </xf>
    <xf numFmtId="0" fontId="5" fillId="0" borderId="5" xfId="0" applyFont="1" applyBorder="1" applyAlignment="1">
      <alignment horizontal="center"/>
    </xf>
    <xf numFmtId="164" fontId="5" fillId="0" borderId="5" xfId="1" applyFont="1" applyFill="1" applyBorder="1" applyAlignment="1">
      <alignment horizontal="center"/>
    </xf>
    <xf numFmtId="2" fontId="5" fillId="0" borderId="5" xfId="1" applyNumberFormat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wrapText="1"/>
    </xf>
    <xf numFmtId="164" fontId="5" fillId="0" borderId="5" xfId="1" applyFont="1" applyFill="1" applyBorder="1" applyAlignment="1">
      <alignment horizontal="left"/>
    </xf>
    <xf numFmtId="2" fontId="5" fillId="0" borderId="5" xfId="1" applyNumberFormat="1" applyFont="1" applyBorder="1" applyAlignment="1">
      <alignment horizontal="center"/>
    </xf>
    <xf numFmtId="164" fontId="5" fillId="0" borderId="5" xfId="1" applyFont="1" applyBorder="1"/>
    <xf numFmtId="164" fontId="5" fillId="0" borderId="5" xfId="1" applyFont="1" applyFill="1" applyBorder="1"/>
    <xf numFmtId="164" fontId="5" fillId="0" borderId="6" xfId="1" applyFont="1" applyBorder="1"/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wrapText="1"/>
    </xf>
    <xf numFmtId="2" fontId="6" fillId="0" borderId="5" xfId="1" applyNumberFormat="1" applyFont="1" applyBorder="1" applyAlignment="1">
      <alignment horizontal="center"/>
    </xf>
    <xf numFmtId="164" fontId="6" fillId="0" borderId="5" xfId="1" applyFont="1" applyBorder="1"/>
    <xf numFmtId="164" fontId="6" fillId="0" borderId="6" xfId="1" applyFont="1" applyBorder="1"/>
    <xf numFmtId="165" fontId="5" fillId="0" borderId="5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 wrapText="1"/>
    </xf>
    <xf numFmtId="0" fontId="5" fillId="5" borderId="5" xfId="0" applyFont="1" applyFill="1" applyBorder="1" applyAlignment="1">
      <alignment horizontal="center" vertical="center"/>
    </xf>
    <xf numFmtId="165" fontId="5" fillId="5" borderId="5" xfId="0" applyNumberFormat="1" applyFont="1" applyFill="1" applyBorder="1" applyAlignment="1">
      <alignment horizontal="right"/>
    </xf>
    <xf numFmtId="164" fontId="5" fillId="0" borderId="5" xfId="1" applyFont="1" applyBorder="1" applyAlignment="1">
      <alignment horizontal="left"/>
    </xf>
    <xf numFmtId="164" fontId="5" fillId="0" borderId="6" xfId="1" applyFont="1" applyBorder="1" applyAlignment="1">
      <alignment horizontal="left"/>
    </xf>
    <xf numFmtId="165" fontId="6" fillId="5" borderId="5" xfId="0" applyNumberFormat="1" applyFont="1" applyFill="1" applyBorder="1" applyAlignment="1">
      <alignment horizontal="right"/>
    </xf>
    <xf numFmtId="165" fontId="6" fillId="0" borderId="5" xfId="0" applyNumberFormat="1" applyFont="1" applyBorder="1" applyAlignment="1">
      <alignment horizontal="right"/>
    </xf>
    <xf numFmtId="164" fontId="5" fillId="0" borderId="6" xfId="1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right" wrapText="1"/>
    </xf>
    <xf numFmtId="164" fontId="6" fillId="2" borderId="5" xfId="1" applyFont="1" applyFill="1" applyBorder="1" applyAlignment="1">
      <alignment horizontal="left"/>
    </xf>
    <xf numFmtId="2" fontId="6" fillId="2" borderId="5" xfId="1" applyNumberFormat="1" applyFont="1" applyFill="1" applyBorder="1" applyAlignment="1">
      <alignment horizontal="center"/>
    </xf>
    <xf numFmtId="164" fontId="6" fillId="2" borderId="5" xfId="1" applyFont="1" applyFill="1" applyBorder="1" applyAlignment="1">
      <alignment horizontal="center"/>
    </xf>
    <xf numFmtId="164" fontId="6" fillId="2" borderId="6" xfId="1" applyFont="1" applyFill="1" applyBorder="1" applyAlignment="1">
      <alignment horizontal="left"/>
    </xf>
    <xf numFmtId="0" fontId="0" fillId="2" borderId="0" xfId="0" applyFill="1"/>
    <xf numFmtId="2" fontId="5" fillId="0" borderId="5" xfId="1" applyNumberFormat="1" applyFont="1" applyFill="1" applyBorder="1" applyAlignment="1">
      <alignment horizontal="right"/>
    </xf>
    <xf numFmtId="164" fontId="7" fillId="0" borderId="5" xfId="1" applyFont="1" applyBorder="1"/>
    <xf numFmtId="0" fontId="0" fillId="0" borderId="5" xfId="0" applyBorder="1"/>
    <xf numFmtId="0" fontId="0" fillId="0" borderId="6" xfId="0" applyBorder="1"/>
    <xf numFmtId="0" fontId="8" fillId="6" borderId="4" xfId="0" applyFont="1" applyFill="1" applyBorder="1" applyAlignment="1">
      <alignment horizontal="left"/>
    </xf>
    <xf numFmtId="0" fontId="8" fillId="6" borderId="5" xfId="0" applyFont="1" applyFill="1" applyBorder="1" applyAlignment="1">
      <alignment horizontal="center" vertical="center"/>
    </xf>
    <xf numFmtId="164" fontId="1" fillId="2" borderId="5" xfId="1" applyFill="1" applyBorder="1"/>
    <xf numFmtId="164" fontId="6" fillId="2" borderId="5" xfId="1" applyFont="1" applyFill="1" applyBorder="1"/>
    <xf numFmtId="164" fontId="6" fillId="2" borderId="6" xfId="1" applyFont="1" applyFill="1" applyBorder="1"/>
    <xf numFmtId="164" fontId="5" fillId="2" borderId="5" xfId="1" applyFont="1" applyFill="1" applyBorder="1" applyAlignment="1">
      <alignment horizontal="left"/>
    </xf>
    <xf numFmtId="2" fontId="5" fillId="2" borderId="5" xfId="1" applyNumberFormat="1" applyFont="1" applyFill="1" applyBorder="1" applyAlignment="1">
      <alignment horizontal="center"/>
    </xf>
    <xf numFmtId="164" fontId="7" fillId="2" borderId="5" xfId="1" applyFont="1" applyFill="1" applyBorder="1"/>
    <xf numFmtId="164" fontId="5" fillId="2" borderId="5" xfId="1" applyFont="1" applyFill="1" applyBorder="1" applyAlignment="1">
      <alignment horizontal="center"/>
    </xf>
    <xf numFmtId="164" fontId="5" fillId="2" borderId="5" xfId="1" applyFont="1" applyFill="1" applyBorder="1"/>
    <xf numFmtId="164" fontId="5" fillId="2" borderId="6" xfId="1" applyFont="1" applyFill="1" applyBorder="1"/>
    <xf numFmtId="164" fontId="5" fillId="2" borderId="6" xfId="1" applyFont="1" applyFill="1" applyBorder="1" applyAlignment="1">
      <alignment horizontal="left"/>
    </xf>
    <xf numFmtId="164" fontId="6" fillId="0" borderId="6" xfId="1" applyFont="1" applyFill="1" applyBorder="1" applyAlignment="1">
      <alignment horizontal="left"/>
    </xf>
    <xf numFmtId="0" fontId="5" fillId="0" borderId="4" xfId="0" applyFont="1" applyBorder="1"/>
    <xf numFmtId="0" fontId="5" fillId="0" borderId="5" xfId="0" applyFont="1" applyBorder="1" applyAlignment="1">
      <alignment vertical="center"/>
    </xf>
    <xf numFmtId="0" fontId="6" fillId="0" borderId="5" xfId="0" applyFont="1" applyBorder="1"/>
    <xf numFmtId="164" fontId="6" fillId="0" borderId="5" xfId="1" applyFont="1" applyBorder="1" applyAlignment="1">
      <alignment horizontal="center"/>
    </xf>
    <xf numFmtId="2" fontId="6" fillId="0" borderId="5" xfId="1" applyNumberFormat="1" applyFont="1" applyBorder="1" applyAlignment="1">
      <alignment horizontal="right"/>
    </xf>
    <xf numFmtId="0" fontId="6" fillId="0" borderId="4" xfId="0" applyFont="1" applyBorder="1"/>
    <xf numFmtId="164" fontId="6" fillId="0" borderId="5" xfId="1" applyFont="1" applyBorder="1" applyAlignment="1"/>
    <xf numFmtId="4" fontId="6" fillId="0" borderId="5" xfId="1" applyNumberFormat="1" applyFont="1" applyFill="1" applyBorder="1"/>
    <xf numFmtId="164" fontId="6" fillId="0" borderId="5" xfId="1" applyFont="1" applyFill="1" applyBorder="1" applyAlignment="1"/>
    <xf numFmtId="0" fontId="5" fillId="0" borderId="5" xfId="0" applyFont="1" applyBorder="1"/>
    <xf numFmtId="164" fontId="5" fillId="0" borderId="5" xfId="0" applyNumberFormat="1" applyFont="1" applyBorder="1"/>
    <xf numFmtId="0" fontId="5" fillId="5" borderId="4" xfId="0" applyFont="1" applyFill="1" applyBorder="1"/>
    <xf numFmtId="0" fontId="5" fillId="5" borderId="5" xfId="0" applyFont="1" applyFill="1" applyBorder="1" applyAlignment="1">
      <alignment vertical="center"/>
    </xf>
    <xf numFmtId="164" fontId="5" fillId="0" borderId="5" xfId="1" applyFont="1" applyBorder="1" applyAlignment="1"/>
    <xf numFmtId="4" fontId="5" fillId="0" borderId="5" xfId="1" applyNumberFormat="1" applyFont="1" applyFill="1" applyBorder="1"/>
    <xf numFmtId="164" fontId="5" fillId="0" borderId="6" xfId="1" applyFont="1" applyFill="1" applyBorder="1"/>
    <xf numFmtId="0" fontId="0" fillId="0" borderId="4" xfId="0" applyBorder="1"/>
    <xf numFmtId="0" fontId="6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164" fontId="6" fillId="0" borderId="6" xfId="1" applyFont="1" applyBorder="1" applyAlignment="1">
      <alignment horizontal="left"/>
    </xf>
    <xf numFmtId="164" fontId="1" fillId="0" borderId="5" xfId="1" applyFill="1" applyBorder="1"/>
    <xf numFmtId="164" fontId="1" fillId="0" borderId="5" xfId="1" applyFill="1" applyBorder="1" applyAlignment="1">
      <alignment horizontal="right"/>
    </xf>
    <xf numFmtId="164" fontId="1" fillId="0" borderId="5" xfId="1" applyFill="1" applyBorder="1" applyAlignment="1">
      <alignment horizontal="center"/>
    </xf>
    <xf numFmtId="165" fontId="8" fillId="0" borderId="5" xfId="0" applyNumberFormat="1" applyFont="1" applyBorder="1" applyAlignment="1">
      <alignment horizontal="right"/>
    </xf>
    <xf numFmtId="0" fontId="5" fillId="5" borderId="4" xfId="0" applyFont="1" applyFill="1" applyBorder="1" applyAlignment="1">
      <alignment horizontal="left" wrapText="1"/>
    </xf>
    <xf numFmtId="0" fontId="8" fillId="0" borderId="5" xfId="0" applyFont="1" applyBorder="1" applyAlignment="1">
      <alignment wrapText="1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center" vertical="center"/>
    </xf>
    <xf numFmtId="165" fontId="8" fillId="0" borderId="5" xfId="0" applyNumberFormat="1" applyFont="1" applyBorder="1" applyAlignment="1">
      <alignment horizontal="right" wrapText="1"/>
    </xf>
    <xf numFmtId="165" fontId="8" fillId="5" borderId="5" xfId="0" applyNumberFormat="1" applyFont="1" applyFill="1" applyBorder="1" applyAlignment="1">
      <alignment horizontal="right"/>
    </xf>
    <xf numFmtId="164" fontId="6" fillId="0" borderId="5" xfId="1" applyFont="1" applyBorder="1" applyAlignment="1">
      <alignment horizontal="left"/>
    </xf>
    <xf numFmtId="0" fontId="8" fillId="0" borderId="4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right"/>
    </xf>
    <xf numFmtId="14" fontId="8" fillId="0" borderId="5" xfId="0" applyNumberFormat="1" applyFont="1" applyBorder="1" applyAlignment="1">
      <alignment horizontal="right" wrapText="1"/>
    </xf>
    <xf numFmtId="14" fontId="8" fillId="5" borderId="5" xfId="0" applyNumberFormat="1" applyFont="1" applyFill="1" applyBorder="1" applyAlignment="1">
      <alignment horizontal="right"/>
    </xf>
    <xf numFmtId="43" fontId="0" fillId="0" borderId="5" xfId="0" applyNumberFormat="1" applyBorder="1" applyAlignment="1">
      <alignment horizontal="center"/>
    </xf>
    <xf numFmtId="164" fontId="6" fillId="0" borderId="6" xfId="1" applyFont="1" applyFill="1" applyBorder="1" applyAlignment="1"/>
    <xf numFmtId="2" fontId="6" fillId="0" borderId="5" xfId="1" applyNumberFormat="1" applyFont="1" applyFill="1" applyBorder="1" applyAlignment="1">
      <alignment horizontal="right"/>
    </xf>
    <xf numFmtId="0" fontId="5" fillId="3" borderId="8" xfId="0" applyFont="1" applyFill="1" applyBorder="1" applyAlignment="1">
      <alignment horizontal="right" wrapText="1"/>
    </xf>
    <xf numFmtId="0" fontId="5" fillId="4" borderId="9" xfId="0" applyFont="1" applyFill="1" applyBorder="1" applyAlignment="1">
      <alignment vertical="center" wrapText="1"/>
    </xf>
    <xf numFmtId="0" fontId="9" fillId="4" borderId="9" xfId="0" applyFont="1" applyFill="1" applyBorder="1" applyAlignment="1">
      <alignment wrapText="1"/>
    </xf>
    <xf numFmtId="43" fontId="9" fillId="4" borderId="9" xfId="0" applyNumberFormat="1" applyFont="1" applyFill="1" applyBorder="1" applyAlignment="1">
      <alignment wrapText="1"/>
    </xf>
    <xf numFmtId="43" fontId="9" fillId="4" borderId="10" xfId="0" applyNumberFormat="1" applyFont="1" applyFill="1" applyBorder="1" applyAlignment="1">
      <alignment wrapText="1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center"/>
    </xf>
    <xf numFmtId="43" fontId="0" fillId="0" borderId="0" xfId="0" applyNumberFormat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0" borderId="0" xfId="0" applyNumberFormat="1"/>
    <xf numFmtId="43" fontId="0" fillId="2" borderId="0" xfId="0" applyNumberFormat="1" applyFill="1"/>
    <xf numFmtId="164" fontId="0" fillId="2" borderId="0" xfId="0" applyNumberForma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164" fontId="5" fillId="7" borderId="0" xfId="0" applyNumberFormat="1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4" fontId="5" fillId="6" borderId="0" xfId="0" applyNumberFormat="1" applyFont="1" applyFill="1"/>
    <xf numFmtId="4" fontId="5" fillId="0" borderId="0" xfId="0" applyNumberFormat="1" applyFont="1" applyAlignment="1">
      <alignment horizontal="center"/>
    </xf>
    <xf numFmtId="4" fontId="5" fillId="0" borderId="0" xfId="0" applyNumberFormat="1" applyFont="1"/>
    <xf numFmtId="4" fontId="5" fillId="6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center" vertical="center"/>
    </xf>
    <xf numFmtId="0" fontId="6" fillId="6" borderId="0" xfId="0" applyFont="1" applyFill="1"/>
    <xf numFmtId="0" fontId="5" fillId="2" borderId="0" xfId="0" applyFont="1" applyFill="1" applyAlignment="1">
      <alignment horizontal="center" vertical="center"/>
    </xf>
    <xf numFmtId="164" fontId="6" fillId="2" borderId="0" xfId="1" applyFont="1" applyFill="1" applyBorder="1"/>
    <xf numFmtId="0" fontId="6" fillId="2" borderId="0" xfId="0" applyFont="1" applyFill="1" applyAlignment="1">
      <alignment horizontal="center" vertical="center"/>
    </xf>
    <xf numFmtId="0" fontId="5" fillId="2" borderId="0" xfId="0" applyFont="1" applyFill="1"/>
    <xf numFmtId="164" fontId="6" fillId="2" borderId="0" xfId="1" applyFont="1" applyFill="1"/>
    <xf numFmtId="2" fontId="6" fillId="2" borderId="0" xfId="1" applyNumberFormat="1" applyFont="1" applyFill="1"/>
    <xf numFmtId="0" fontId="5" fillId="2" borderId="0" xfId="0" applyFont="1" applyFill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2" fontId="1" fillId="2" borderId="0" xfId="1" applyNumberFormat="1" applyFill="1"/>
    <xf numFmtId="0" fontId="10" fillId="0" borderId="0" xfId="0" applyFont="1"/>
    <xf numFmtId="164" fontId="1" fillId="2" borderId="0" xfId="1" applyFill="1"/>
    <xf numFmtId="0" fontId="11" fillId="2" borderId="0" xfId="0" applyFont="1" applyFill="1" applyAlignment="1">
      <alignment horizontal="center"/>
    </xf>
    <xf numFmtId="0" fontId="0" fillId="0" borderId="0" xfId="0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1792840</xdr:colOff>
      <xdr:row>173</xdr:row>
      <xdr:rowOff>138165</xdr:rowOff>
    </xdr:from>
    <xdr:to>
      <xdr:col>4</xdr:col>
      <xdr:colOff>566106</xdr:colOff>
      <xdr:row>180</xdr:row>
      <xdr:rowOff>159355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CC659D-B69B-41F3-B836-EFDFE410F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650590" y="51230265"/>
          <a:ext cx="1459316" cy="148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452599</xdr:colOff>
      <xdr:row>173</xdr:row>
      <xdr:rowOff>127463</xdr:rowOff>
    </xdr:from>
    <xdr:to>
      <xdr:col>7</xdr:col>
      <xdr:colOff>1039619</xdr:colOff>
      <xdr:row>180</xdr:row>
      <xdr:rowOff>148653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FC5BAB4-67F3-4AA8-BC61-94D818D5D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9634699" y="51219563"/>
          <a:ext cx="1472845" cy="1488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723900</xdr:colOff>
      <xdr:row>0</xdr:row>
      <xdr:rowOff>180976</xdr:rowOff>
    </xdr:from>
    <xdr:to>
      <xdr:col>7</xdr:col>
      <xdr:colOff>47625</xdr:colOff>
      <xdr:row>4</xdr:row>
      <xdr:rowOff>36110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4B3563BF-D74B-4D39-8C3E-3422E86B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0" y="180976"/>
          <a:ext cx="1847850" cy="9219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561975</xdr:colOff>
      <xdr:row>1</xdr:row>
      <xdr:rowOff>0</xdr:rowOff>
    </xdr:from>
    <xdr:to>
      <xdr:col>8</xdr:col>
      <xdr:colOff>314324</xdr:colOff>
      <xdr:row>4</xdr:row>
      <xdr:rowOff>47625</xdr:rowOff>
    </xdr:to>
    <xdr:pic>
      <xdr:nvPicPr>
        <xdr:cNvPr id="5" name="Picture 10">
          <a:extLst>
            <a:ext uri="{FF2B5EF4-FFF2-40B4-BE49-F238E27FC236}">
              <a16:creationId xmlns:a16="http://schemas.microsoft.com/office/drawing/2014/main" id="{E7E0F8BB-9590-4404-B783-F399A6BF0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266700"/>
          <a:ext cx="1695449" cy="847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6B37-135D-4CEB-B6F0-AD10403E5B50}">
  <dimension ref="B1:Q184"/>
  <sheetViews>
    <sheetView showGridLines="0" tabSelected="1" zoomScale="80" zoomScaleNormal="80" zoomScaleSheetLayoutView="89" workbookViewId="0">
      <pane ySplit="12" topLeftCell="A90" activePane="bottomLeft" state="frozen"/>
      <selection pane="bottomLeft" activeCell="B5" sqref="B5:P5"/>
    </sheetView>
  </sheetViews>
  <sheetFormatPr baseColWidth="10" defaultRowHeight="15" x14ac:dyDescent="0.25"/>
  <cols>
    <col min="1" max="1" width="8.7109375" customWidth="1"/>
    <col min="2" max="2" width="54.42578125" customWidth="1"/>
    <col min="3" max="3" width="9.7109375" style="186" customWidth="1"/>
    <col min="4" max="4" width="40.28515625" customWidth="1"/>
    <col min="5" max="5" width="11.5703125" style="52" customWidth="1"/>
    <col min="6" max="6" width="13" style="52" customWidth="1"/>
    <col min="7" max="7" width="13.28515625" style="52" customWidth="1"/>
    <col min="8" max="8" width="15.85546875" customWidth="1"/>
    <col min="10" max="10" width="16.28515625" customWidth="1"/>
    <col min="11" max="11" width="14" customWidth="1"/>
    <col min="12" max="12" width="14.42578125" customWidth="1"/>
    <col min="13" max="13" width="15" style="52" customWidth="1"/>
    <col min="14" max="14" width="14" customWidth="1"/>
    <col min="15" max="15" width="15.42578125" customWidth="1"/>
    <col min="16" max="16" width="15.28515625" customWidth="1"/>
    <col min="20" max="20" width="31.5703125" customWidth="1"/>
  </cols>
  <sheetData>
    <row r="1" spans="2:16" ht="21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ht="21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21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21" customHeight="1" x14ac:dyDescent="0.25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2:16" x14ac:dyDescent="0.25">
      <c r="B6" s="2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2:16" x14ac:dyDescent="0.25">
      <c r="B7" s="2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2:16" x14ac:dyDescent="0.25">
      <c r="B8" s="2" t="s">
        <v>3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2:16" x14ac:dyDescent="0.25">
      <c r="B9" s="3" t="s">
        <v>4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2:16" ht="15.75" thickBot="1" x14ac:dyDescent="0.3">
      <c r="B10" s="4"/>
      <c r="C10" s="5"/>
      <c r="D10" s="6"/>
      <c r="E10" s="7"/>
      <c r="F10" s="7"/>
      <c r="G10" s="7"/>
      <c r="H10" s="8"/>
      <c r="I10" s="9"/>
      <c r="J10" s="4"/>
      <c r="K10" s="4"/>
      <c r="L10" s="4"/>
      <c r="M10" s="10"/>
      <c r="N10" s="8"/>
      <c r="O10" s="4"/>
      <c r="P10" s="4"/>
    </row>
    <row r="11" spans="2:16" x14ac:dyDescent="0.25">
      <c r="B11" s="11" t="s">
        <v>5</v>
      </c>
      <c r="C11" s="12" t="s">
        <v>6</v>
      </c>
      <c r="D11" s="13" t="s">
        <v>7</v>
      </c>
      <c r="E11" s="12" t="s">
        <v>8</v>
      </c>
      <c r="F11" s="12" t="s">
        <v>9</v>
      </c>
      <c r="G11" s="12" t="s">
        <v>10</v>
      </c>
      <c r="H11" s="14" t="s">
        <v>11</v>
      </c>
      <c r="I11" s="15" t="s">
        <v>12</v>
      </c>
      <c r="J11" s="16" t="s">
        <v>13</v>
      </c>
      <c r="K11" s="16" t="s">
        <v>14</v>
      </c>
      <c r="L11" s="16" t="s">
        <v>15</v>
      </c>
      <c r="M11" s="17" t="s">
        <v>16</v>
      </c>
      <c r="N11" s="17" t="s">
        <v>17</v>
      </c>
      <c r="O11" s="16" t="s">
        <v>18</v>
      </c>
      <c r="P11" s="18" t="s">
        <v>19</v>
      </c>
    </row>
    <row r="12" spans="2:16" x14ac:dyDescent="0.25">
      <c r="B12" s="19"/>
      <c r="C12" s="20"/>
      <c r="D12" s="21"/>
      <c r="E12" s="20"/>
      <c r="F12" s="20"/>
      <c r="G12" s="20"/>
      <c r="H12" s="22" t="s">
        <v>20</v>
      </c>
      <c r="I12" s="23"/>
      <c r="J12" s="24"/>
      <c r="K12" s="24"/>
      <c r="L12" s="24"/>
      <c r="M12" s="25"/>
      <c r="N12" s="25"/>
      <c r="O12" s="24"/>
      <c r="P12" s="26"/>
    </row>
    <row r="13" spans="2:16" ht="21" customHeight="1" x14ac:dyDescent="0.25">
      <c r="B13" s="27" t="s">
        <v>21</v>
      </c>
      <c r="C13" s="28"/>
      <c r="D13" s="29"/>
      <c r="E13" s="28"/>
      <c r="F13" s="28"/>
      <c r="G13" s="28"/>
      <c r="H13" s="30"/>
      <c r="I13" s="31"/>
      <c r="J13" s="30"/>
      <c r="K13" s="30"/>
      <c r="L13" s="30"/>
      <c r="M13" s="30"/>
      <c r="N13" s="30"/>
      <c r="O13" s="30"/>
      <c r="P13" s="32"/>
    </row>
    <row r="14" spans="2:16" ht="21" customHeight="1" x14ac:dyDescent="0.25">
      <c r="B14" s="33" t="s">
        <v>22</v>
      </c>
      <c r="C14" s="34" t="s">
        <v>23</v>
      </c>
      <c r="D14" s="35" t="s">
        <v>24</v>
      </c>
      <c r="E14" s="36" t="s">
        <v>25</v>
      </c>
      <c r="F14" s="37">
        <v>45658</v>
      </c>
      <c r="G14" s="37">
        <v>45809</v>
      </c>
      <c r="H14" s="38">
        <v>100000</v>
      </c>
      <c r="I14" s="39">
        <v>0</v>
      </c>
      <c r="J14" s="38">
        <v>100000</v>
      </c>
      <c r="K14" s="40">
        <v>2870</v>
      </c>
      <c r="L14" s="40">
        <v>12105.37</v>
      </c>
      <c r="M14" s="41">
        <v>3040</v>
      </c>
      <c r="N14" s="40">
        <v>25</v>
      </c>
      <c r="O14" s="40">
        <v>18040.37</v>
      </c>
      <c r="P14" s="42">
        <f>+J14-O14</f>
        <v>81959.63</v>
      </c>
    </row>
    <row r="15" spans="2:16" ht="21" customHeight="1" x14ac:dyDescent="0.25">
      <c r="B15" s="43" t="s">
        <v>26</v>
      </c>
      <c r="C15" s="34" t="s">
        <v>27</v>
      </c>
      <c r="D15" s="35" t="s">
        <v>28</v>
      </c>
      <c r="E15" s="36" t="s">
        <v>25</v>
      </c>
      <c r="F15" s="37">
        <v>45658</v>
      </c>
      <c r="G15" s="37">
        <v>45809</v>
      </c>
      <c r="H15" s="38">
        <v>30000</v>
      </c>
      <c r="I15" s="39">
        <v>0</v>
      </c>
      <c r="J15" s="38">
        <v>30000</v>
      </c>
      <c r="K15" s="40">
        <v>861</v>
      </c>
      <c r="L15" s="44">
        <v>0</v>
      </c>
      <c r="M15" s="41">
        <v>912</v>
      </c>
      <c r="N15" s="40">
        <v>25</v>
      </c>
      <c r="O15" s="40">
        <f>+K15+L15+M15+N15</f>
        <v>1798</v>
      </c>
      <c r="P15" s="42">
        <f>+J15-O15</f>
        <v>28202</v>
      </c>
    </row>
    <row r="16" spans="2:16" ht="21" customHeight="1" x14ac:dyDescent="0.25">
      <c r="B16" s="45" t="s">
        <v>29</v>
      </c>
      <c r="C16" s="28"/>
      <c r="D16" s="46">
        <v>2</v>
      </c>
      <c r="E16" s="47"/>
      <c r="F16" s="47"/>
      <c r="G16" s="47"/>
      <c r="H16" s="48">
        <f>SUM(H14:H15)</f>
        <v>130000</v>
      </c>
      <c r="I16" s="49">
        <v>0</v>
      </c>
      <c r="J16" s="48">
        <f>SUM(J14:J15)</f>
        <v>130000</v>
      </c>
      <c r="K16" s="48">
        <f t="shared" ref="K16:P16" si="0">SUM(K14:K15)</f>
        <v>3731</v>
      </c>
      <c r="L16" s="48">
        <f t="shared" si="0"/>
        <v>12105.37</v>
      </c>
      <c r="M16" s="48">
        <f t="shared" si="0"/>
        <v>3952</v>
      </c>
      <c r="N16" s="48">
        <f>SUM(N14:N15)</f>
        <v>50</v>
      </c>
      <c r="O16" s="48">
        <f t="shared" si="0"/>
        <v>19838.37</v>
      </c>
      <c r="P16" s="50">
        <f t="shared" si="0"/>
        <v>110161.63</v>
      </c>
    </row>
    <row r="17" spans="2:16" ht="21" customHeight="1" x14ac:dyDescent="0.25">
      <c r="B17" s="45"/>
      <c r="C17" s="28"/>
      <c r="D17" s="29"/>
      <c r="E17" s="28"/>
      <c r="F17" s="28"/>
      <c r="G17" s="28"/>
      <c r="H17" s="30"/>
      <c r="I17" s="31"/>
      <c r="J17" s="30"/>
      <c r="K17" s="30"/>
      <c r="L17" s="30"/>
      <c r="M17" s="30"/>
      <c r="N17" s="30"/>
      <c r="O17" s="30"/>
      <c r="P17" s="32"/>
    </row>
    <row r="18" spans="2:16" ht="21" customHeight="1" x14ac:dyDescent="0.25">
      <c r="B18" s="45" t="s">
        <v>30</v>
      </c>
      <c r="C18" s="28"/>
      <c r="D18" s="29"/>
      <c r="E18" s="28"/>
      <c r="F18" s="28"/>
      <c r="G18" s="28"/>
      <c r="H18" s="30"/>
      <c r="I18" s="31"/>
      <c r="J18" s="30"/>
      <c r="K18" s="30"/>
      <c r="L18" s="30"/>
      <c r="M18" s="30"/>
      <c r="N18" s="30"/>
      <c r="O18" s="30"/>
      <c r="P18" s="32"/>
    </row>
    <row r="19" spans="2:16" ht="27" customHeight="1" x14ac:dyDescent="0.25">
      <c r="B19" s="43" t="s">
        <v>31</v>
      </c>
      <c r="C19" s="34" t="s">
        <v>23</v>
      </c>
      <c r="D19" s="35" t="s">
        <v>32</v>
      </c>
      <c r="E19" s="36" t="s">
        <v>25</v>
      </c>
      <c r="F19" s="37">
        <v>45778</v>
      </c>
      <c r="G19" s="37">
        <v>45931</v>
      </c>
      <c r="H19" s="38">
        <v>120000</v>
      </c>
      <c r="I19" s="39">
        <v>0</v>
      </c>
      <c r="J19" s="40">
        <v>120000</v>
      </c>
      <c r="K19" s="40">
        <v>3444</v>
      </c>
      <c r="L19" s="40">
        <v>16809.87</v>
      </c>
      <c r="M19" s="41">
        <v>3648</v>
      </c>
      <c r="N19" s="40">
        <v>2097.1999999999998</v>
      </c>
      <c r="O19" s="40">
        <f>+K19+L19+M19+N19</f>
        <v>25999.07</v>
      </c>
      <c r="P19" s="42">
        <f>+J19-O19</f>
        <v>94000.93</v>
      </c>
    </row>
    <row r="20" spans="2:16" s="52" customFormat="1" ht="21" customHeight="1" x14ac:dyDescent="0.25">
      <c r="B20" s="45" t="s">
        <v>29</v>
      </c>
      <c r="C20" s="51"/>
      <c r="D20" s="46">
        <v>1</v>
      </c>
      <c r="E20" s="47"/>
      <c r="F20" s="47"/>
      <c r="G20" s="47"/>
      <c r="H20" s="48">
        <f>SUM(H19)</f>
        <v>120000</v>
      </c>
      <c r="I20" s="49">
        <f t="shared" ref="I20:P20" si="1">SUM(I19)</f>
        <v>0</v>
      </c>
      <c r="J20" s="48">
        <f t="shared" si="1"/>
        <v>120000</v>
      </c>
      <c r="K20" s="48">
        <f t="shared" si="1"/>
        <v>3444</v>
      </c>
      <c r="L20" s="48">
        <f t="shared" si="1"/>
        <v>16809.87</v>
      </c>
      <c r="M20" s="48">
        <f t="shared" si="1"/>
        <v>3648</v>
      </c>
      <c r="N20" s="48">
        <f>SUM(N19)</f>
        <v>2097.1999999999998</v>
      </c>
      <c r="O20" s="48">
        <f t="shared" si="1"/>
        <v>25999.07</v>
      </c>
      <c r="P20" s="50">
        <f t="shared" si="1"/>
        <v>94000.93</v>
      </c>
    </row>
    <row r="21" spans="2:16" ht="21" customHeight="1" x14ac:dyDescent="0.25">
      <c r="B21" s="53"/>
      <c r="C21" s="28"/>
      <c r="D21" s="29"/>
      <c r="E21" s="28"/>
      <c r="F21" s="28"/>
      <c r="G21" s="28"/>
      <c r="H21" s="30"/>
      <c r="I21" s="31"/>
      <c r="J21" s="30"/>
      <c r="K21" s="30"/>
      <c r="L21" s="30"/>
      <c r="M21" s="30"/>
      <c r="N21" s="30"/>
      <c r="O21" s="30"/>
      <c r="P21" s="32"/>
    </row>
    <row r="22" spans="2:16" ht="21" customHeight="1" x14ac:dyDescent="0.25">
      <c r="B22" s="54" t="s">
        <v>33</v>
      </c>
      <c r="C22" s="55"/>
      <c r="D22" s="56"/>
      <c r="E22" s="56"/>
      <c r="F22" s="56"/>
      <c r="G22" s="56"/>
      <c r="H22" s="57"/>
      <c r="I22" s="58"/>
      <c r="J22" s="59"/>
      <c r="K22" s="59"/>
      <c r="L22" s="59"/>
      <c r="M22" s="48"/>
      <c r="N22" s="60"/>
      <c r="O22" s="59"/>
      <c r="P22" s="61"/>
    </row>
    <row r="23" spans="2:16" ht="28.5" customHeight="1" x14ac:dyDescent="0.25">
      <c r="B23" s="62" t="s">
        <v>34</v>
      </c>
      <c r="C23" s="63" t="s">
        <v>23</v>
      </c>
      <c r="D23" s="35" t="s">
        <v>35</v>
      </c>
      <c r="E23" s="36" t="s">
        <v>25</v>
      </c>
      <c r="F23" s="64">
        <v>45689</v>
      </c>
      <c r="G23" s="64">
        <v>45870</v>
      </c>
      <c r="H23" s="38">
        <v>150000</v>
      </c>
      <c r="I23" s="65">
        <v>0</v>
      </c>
      <c r="J23" s="66">
        <v>150000</v>
      </c>
      <c r="K23" s="66">
        <v>4305</v>
      </c>
      <c r="L23" s="66">
        <v>23866.62</v>
      </c>
      <c r="M23" s="41">
        <v>4560</v>
      </c>
      <c r="N23" s="40">
        <v>25</v>
      </c>
      <c r="O23" s="66">
        <v>32756.62</v>
      </c>
      <c r="P23" s="67">
        <v>117243.38</v>
      </c>
    </row>
    <row r="24" spans="2:16" ht="21" customHeight="1" x14ac:dyDescent="0.25">
      <c r="B24" s="62" t="s">
        <v>36</v>
      </c>
      <c r="C24" s="63" t="s">
        <v>23</v>
      </c>
      <c r="D24" s="35" t="s">
        <v>37</v>
      </c>
      <c r="E24" s="36" t="s">
        <v>38</v>
      </c>
      <c r="F24" s="37">
        <v>45748</v>
      </c>
      <c r="G24" s="37">
        <v>45901</v>
      </c>
      <c r="H24" s="38">
        <v>70000</v>
      </c>
      <c r="I24" s="65">
        <v>0</v>
      </c>
      <c r="J24" s="66">
        <v>70000</v>
      </c>
      <c r="K24" s="66">
        <v>2009</v>
      </c>
      <c r="L24" s="66">
        <v>5368.48</v>
      </c>
      <c r="M24" s="41">
        <v>2128</v>
      </c>
      <c r="N24" s="40">
        <v>12440.5</v>
      </c>
      <c r="O24" s="66">
        <f>+K24+L24+M24+N24</f>
        <v>21945.98</v>
      </c>
      <c r="P24" s="67">
        <f>+J24-O24</f>
        <v>48054.020000000004</v>
      </c>
    </row>
    <row r="25" spans="2:16" ht="21" customHeight="1" x14ac:dyDescent="0.25">
      <c r="B25" s="45" t="s">
        <v>29</v>
      </c>
      <c r="C25" s="28"/>
      <c r="D25" s="56">
        <v>2</v>
      </c>
      <c r="E25" s="36"/>
      <c r="F25" s="68"/>
      <c r="G25" s="69"/>
      <c r="H25" s="48">
        <f>SUM(H23:H24)</f>
        <v>220000</v>
      </c>
      <c r="I25" s="58">
        <v>0</v>
      </c>
      <c r="J25" s="48">
        <f t="shared" ref="J25:P25" si="2">SUM(J23:J24)</f>
        <v>220000</v>
      </c>
      <c r="K25" s="48">
        <f t="shared" si="2"/>
        <v>6314</v>
      </c>
      <c r="L25" s="48">
        <f t="shared" si="2"/>
        <v>29235.1</v>
      </c>
      <c r="M25" s="48">
        <f t="shared" si="2"/>
        <v>6688</v>
      </c>
      <c r="N25" s="48">
        <f>SUM(N23:N24)</f>
        <v>12465.5</v>
      </c>
      <c r="O25" s="48">
        <f t="shared" si="2"/>
        <v>54702.6</v>
      </c>
      <c r="P25" s="50">
        <f t="shared" si="2"/>
        <v>165297.40000000002</v>
      </c>
    </row>
    <row r="26" spans="2:16" ht="21" customHeight="1" x14ac:dyDescent="0.25">
      <c r="B26" s="54"/>
      <c r="C26" s="70"/>
      <c r="D26" s="56"/>
      <c r="E26" s="47"/>
      <c r="F26" s="71"/>
      <c r="G26" s="69"/>
      <c r="H26" s="57"/>
      <c r="I26" s="58"/>
      <c r="J26" s="72"/>
      <c r="K26" s="72"/>
      <c r="L26" s="72"/>
      <c r="M26" s="48"/>
      <c r="N26" s="57"/>
      <c r="O26" s="72"/>
      <c r="P26" s="73"/>
    </row>
    <row r="27" spans="2:16" ht="21" customHeight="1" x14ac:dyDescent="0.25">
      <c r="B27" s="54" t="s">
        <v>39</v>
      </c>
      <c r="C27" s="70"/>
      <c r="D27" s="56"/>
      <c r="E27" s="47"/>
      <c r="F27" s="74"/>
      <c r="G27" s="37"/>
      <c r="H27" s="60"/>
      <c r="I27" s="58"/>
      <c r="J27" s="59"/>
      <c r="K27" s="59"/>
      <c r="L27" s="59"/>
      <c r="M27" s="48"/>
      <c r="N27" s="60"/>
      <c r="O27" s="59"/>
      <c r="P27" s="61"/>
    </row>
    <row r="28" spans="2:16" ht="27" customHeight="1" x14ac:dyDescent="0.25">
      <c r="B28" s="62" t="s">
        <v>40</v>
      </c>
      <c r="C28" s="63" t="s">
        <v>27</v>
      </c>
      <c r="D28" s="35" t="s">
        <v>41</v>
      </c>
      <c r="E28" s="36" t="s">
        <v>38</v>
      </c>
      <c r="F28" s="37">
        <v>45748</v>
      </c>
      <c r="G28" s="37">
        <v>45901</v>
      </c>
      <c r="H28" s="38">
        <v>115000</v>
      </c>
      <c r="I28" s="65">
        <v>0</v>
      </c>
      <c r="J28" s="66">
        <v>115000</v>
      </c>
      <c r="K28" s="66">
        <v>3300.5</v>
      </c>
      <c r="L28" s="66">
        <v>15633.74</v>
      </c>
      <c r="M28" s="41">
        <v>3496</v>
      </c>
      <c r="N28" s="40">
        <v>2568.4</v>
      </c>
      <c r="O28" s="66">
        <f>+K28+L28+M28+N28</f>
        <v>24998.639999999999</v>
      </c>
      <c r="P28" s="67">
        <f>+J28-O28</f>
        <v>90001.36</v>
      </c>
    </row>
    <row r="29" spans="2:16" ht="21" customHeight="1" x14ac:dyDescent="0.25">
      <c r="B29" s="45" t="s">
        <v>29</v>
      </c>
      <c r="C29" s="28"/>
      <c r="D29" s="56">
        <v>1</v>
      </c>
      <c r="E29" s="47"/>
      <c r="F29" s="75"/>
      <c r="G29" s="37"/>
      <c r="H29" s="57">
        <f>SUM(H28)</f>
        <v>115000</v>
      </c>
      <c r="I29" s="58">
        <v>0</v>
      </c>
      <c r="J29" s="57">
        <f t="shared" ref="J29:P29" si="3">SUM(J28)</f>
        <v>115000</v>
      </c>
      <c r="K29" s="57">
        <f t="shared" si="3"/>
        <v>3300.5</v>
      </c>
      <c r="L29" s="57">
        <f t="shared" si="3"/>
        <v>15633.74</v>
      </c>
      <c r="M29" s="57">
        <f t="shared" si="3"/>
        <v>3496</v>
      </c>
      <c r="N29" s="57">
        <f t="shared" si="3"/>
        <v>2568.4</v>
      </c>
      <c r="O29" s="57">
        <f t="shared" si="3"/>
        <v>24998.639999999999</v>
      </c>
      <c r="P29" s="76">
        <f t="shared" si="3"/>
        <v>90001.36</v>
      </c>
    </row>
    <row r="30" spans="2:16" ht="21" customHeight="1" x14ac:dyDescent="0.25">
      <c r="B30" s="45"/>
      <c r="C30" s="28"/>
      <c r="D30" s="56"/>
      <c r="E30" s="47"/>
      <c r="F30" s="75"/>
      <c r="G30" s="37"/>
      <c r="H30" s="57"/>
      <c r="I30" s="49"/>
      <c r="J30" s="57"/>
      <c r="K30" s="57"/>
      <c r="L30" s="57"/>
      <c r="M30" s="48"/>
      <c r="N30" s="57"/>
      <c r="O30" s="57"/>
      <c r="P30" s="76"/>
    </row>
    <row r="31" spans="2:16" ht="21" customHeight="1" x14ac:dyDescent="0.25">
      <c r="B31" s="45" t="s">
        <v>42</v>
      </c>
      <c r="C31" s="28"/>
      <c r="D31" s="56"/>
      <c r="E31" s="47"/>
      <c r="F31" s="75"/>
      <c r="G31" s="37"/>
      <c r="H31" s="57"/>
      <c r="I31" s="49"/>
      <c r="J31" s="57"/>
      <c r="K31" s="57"/>
      <c r="L31" s="57"/>
      <c r="M31" s="48"/>
      <c r="N31" s="57"/>
      <c r="O31" s="57"/>
      <c r="P31" s="76"/>
    </row>
    <row r="32" spans="2:16" s="86" customFormat="1" ht="29.25" customHeight="1" x14ac:dyDescent="0.25">
      <c r="B32" s="77" t="s">
        <v>43</v>
      </c>
      <c r="C32" s="78" t="s">
        <v>27</v>
      </c>
      <c r="D32" s="79" t="s">
        <v>44</v>
      </c>
      <c r="E32" s="80" t="s">
        <v>38</v>
      </c>
      <c r="F32" s="81">
        <v>45748</v>
      </c>
      <c r="G32" s="81">
        <v>45901</v>
      </c>
      <c r="H32" s="82">
        <v>90000</v>
      </c>
      <c r="I32" s="83">
        <v>0</v>
      </c>
      <c r="J32" s="82">
        <v>90000</v>
      </c>
      <c r="K32" s="82">
        <v>2583</v>
      </c>
      <c r="L32" s="82">
        <v>9753.1200000000008</v>
      </c>
      <c r="M32" s="84">
        <v>2736</v>
      </c>
      <c r="N32" s="82">
        <v>2134</v>
      </c>
      <c r="O32" s="82">
        <f>SUM(K32:N32)</f>
        <v>17206.120000000003</v>
      </c>
      <c r="P32" s="85">
        <f>+H32-O32</f>
        <v>72793.88</v>
      </c>
    </row>
    <row r="33" spans="2:16" ht="21" customHeight="1" x14ac:dyDescent="0.25">
      <c r="B33" s="45" t="s">
        <v>29</v>
      </c>
      <c r="C33" s="28"/>
      <c r="D33" s="56">
        <v>1</v>
      </c>
      <c r="E33" s="47"/>
      <c r="F33" s="57"/>
      <c r="G33" s="87"/>
      <c r="H33" s="57">
        <v>90000</v>
      </c>
      <c r="I33" s="49">
        <v>0</v>
      </c>
      <c r="J33" s="57">
        <v>90000</v>
      </c>
      <c r="K33" s="57">
        <v>2583</v>
      </c>
      <c r="L33" s="57">
        <v>9753.1200000000008</v>
      </c>
      <c r="M33" s="48">
        <v>2736</v>
      </c>
      <c r="N33" s="57">
        <v>2134</v>
      </c>
      <c r="O33" s="57">
        <f>SUM(K33:N33)</f>
        <v>17206.120000000003</v>
      </c>
      <c r="P33" s="76">
        <f>+H33-O33</f>
        <v>72793.88</v>
      </c>
    </row>
    <row r="34" spans="2:16" ht="21" customHeight="1" x14ac:dyDescent="0.25">
      <c r="B34" s="45"/>
      <c r="C34" s="28"/>
      <c r="D34" s="56"/>
      <c r="E34" s="47"/>
      <c r="F34" s="75"/>
      <c r="G34" s="37"/>
      <c r="H34" s="57"/>
      <c r="I34" s="58"/>
      <c r="J34" s="57"/>
      <c r="K34" s="72"/>
      <c r="L34" s="88"/>
      <c r="M34" s="48"/>
      <c r="N34" s="57"/>
      <c r="O34" s="59"/>
      <c r="P34" s="61"/>
    </row>
    <row r="35" spans="2:16" ht="21" customHeight="1" x14ac:dyDescent="0.25">
      <c r="B35" s="45" t="s">
        <v>45</v>
      </c>
      <c r="C35" s="28"/>
      <c r="D35" s="56"/>
      <c r="E35" s="47"/>
      <c r="F35" s="57"/>
      <c r="G35" s="87"/>
      <c r="H35" s="57"/>
      <c r="I35" s="48"/>
      <c r="J35" s="57"/>
      <c r="K35" s="57"/>
      <c r="L35" s="57"/>
      <c r="M35" s="48"/>
      <c r="N35" s="57"/>
      <c r="O35" s="89"/>
      <c r="P35" s="90"/>
    </row>
    <row r="36" spans="2:16" s="86" customFormat="1" ht="21" customHeight="1" x14ac:dyDescent="0.25">
      <c r="B36" s="91" t="s">
        <v>46</v>
      </c>
      <c r="C36" s="92" t="s">
        <v>23</v>
      </c>
      <c r="D36" s="79" t="s">
        <v>47</v>
      </c>
      <c r="E36" s="80" t="s">
        <v>38</v>
      </c>
      <c r="F36" s="81">
        <v>45748</v>
      </c>
      <c r="G36" s="81">
        <v>45901</v>
      </c>
      <c r="H36" s="82">
        <v>80000</v>
      </c>
      <c r="I36" s="83">
        <v>0</v>
      </c>
      <c r="J36" s="82">
        <v>80000</v>
      </c>
      <c r="K36" s="82">
        <v>2296</v>
      </c>
      <c r="L36" s="93">
        <v>7400.87</v>
      </c>
      <c r="M36" s="84">
        <v>2432</v>
      </c>
      <c r="N36" s="82">
        <v>8903.93</v>
      </c>
      <c r="O36" s="94">
        <f>SUM(K36:N36)</f>
        <v>21032.799999999999</v>
      </c>
      <c r="P36" s="95">
        <f>+J36-O36</f>
        <v>58967.199999999997</v>
      </c>
    </row>
    <row r="37" spans="2:16" ht="21" customHeight="1" x14ac:dyDescent="0.25">
      <c r="B37" s="45" t="s">
        <v>29</v>
      </c>
      <c r="C37" s="28"/>
      <c r="D37" s="56">
        <v>1</v>
      </c>
      <c r="E37" s="47"/>
      <c r="F37" s="57"/>
      <c r="G37" s="87"/>
      <c r="H37" s="96">
        <v>80000</v>
      </c>
      <c r="I37" s="97">
        <v>0</v>
      </c>
      <c r="J37" s="96">
        <v>80000</v>
      </c>
      <c r="K37" s="96">
        <v>2296</v>
      </c>
      <c r="L37" s="98">
        <v>7400.87</v>
      </c>
      <c r="M37" s="99">
        <v>2432</v>
      </c>
      <c r="N37" s="96">
        <v>8903.93</v>
      </c>
      <c r="O37" s="100">
        <f>SUM(K37:N37)</f>
        <v>21032.799999999999</v>
      </c>
      <c r="P37" s="101">
        <f>+J37-O37</f>
        <v>58967.199999999997</v>
      </c>
    </row>
    <row r="38" spans="2:16" ht="21" customHeight="1" x14ac:dyDescent="0.25">
      <c r="B38" s="45"/>
      <c r="C38" s="28"/>
      <c r="D38" s="56"/>
      <c r="E38" s="47"/>
      <c r="F38" s="75"/>
      <c r="G38" s="37"/>
      <c r="H38" s="57"/>
      <c r="I38" s="49"/>
      <c r="J38" s="57"/>
      <c r="K38" s="57"/>
      <c r="L38" s="57"/>
      <c r="M38" s="48"/>
      <c r="N38" s="57"/>
      <c r="O38" s="57"/>
      <c r="P38" s="76"/>
    </row>
    <row r="39" spans="2:16" ht="21" customHeight="1" x14ac:dyDescent="0.25">
      <c r="B39" s="45" t="s">
        <v>48</v>
      </c>
      <c r="C39" s="28"/>
      <c r="D39" s="56"/>
      <c r="E39" s="47"/>
      <c r="F39" s="75"/>
      <c r="G39" s="37"/>
      <c r="H39" s="57"/>
      <c r="I39" s="49"/>
      <c r="J39" s="57"/>
      <c r="K39" s="57"/>
      <c r="L39" s="57"/>
      <c r="M39" s="48"/>
      <c r="N39" s="57"/>
      <c r="O39" s="57"/>
      <c r="P39" s="76"/>
    </row>
    <row r="40" spans="2:16" s="86" customFormat="1" ht="21" customHeight="1" x14ac:dyDescent="0.25">
      <c r="B40" s="91" t="s">
        <v>49</v>
      </c>
      <c r="C40" s="92" t="s">
        <v>23</v>
      </c>
      <c r="D40" s="79" t="s">
        <v>50</v>
      </c>
      <c r="E40" s="80" t="s">
        <v>38</v>
      </c>
      <c r="F40" s="81">
        <v>45809</v>
      </c>
      <c r="G40" s="81">
        <v>45992</v>
      </c>
      <c r="H40" s="82">
        <v>70000</v>
      </c>
      <c r="I40" s="83">
        <v>0</v>
      </c>
      <c r="J40" s="82">
        <v>70000</v>
      </c>
      <c r="K40" s="82">
        <v>2009</v>
      </c>
      <c r="L40" s="93">
        <v>5368.48</v>
      </c>
      <c r="M40" s="84">
        <v>2128</v>
      </c>
      <c r="N40" s="82">
        <v>25</v>
      </c>
      <c r="O40" s="94">
        <f>+K40+L40+M40+N40</f>
        <v>9530.48</v>
      </c>
      <c r="P40" s="95">
        <f>+J40-O40</f>
        <v>60469.520000000004</v>
      </c>
    </row>
    <row r="41" spans="2:16" ht="23.25" customHeight="1" x14ac:dyDescent="0.25">
      <c r="B41" s="45" t="s">
        <v>29</v>
      </c>
      <c r="C41" s="28"/>
      <c r="D41" s="56">
        <v>1</v>
      </c>
      <c r="E41" s="80"/>
      <c r="F41" s="75"/>
      <c r="G41" s="37"/>
      <c r="H41" s="38"/>
      <c r="I41" s="65"/>
      <c r="J41" s="66"/>
      <c r="K41" s="66"/>
      <c r="L41" s="66"/>
      <c r="M41" s="41"/>
      <c r="N41" s="40"/>
      <c r="O41" s="66"/>
      <c r="P41" s="67"/>
    </row>
    <row r="42" spans="2:16" ht="21" customHeight="1" x14ac:dyDescent="0.25">
      <c r="B42" s="45"/>
      <c r="C42" s="28"/>
      <c r="D42" s="56"/>
      <c r="E42" s="47"/>
      <c r="F42" s="75"/>
      <c r="G42" s="37"/>
      <c r="H42" s="96">
        <f>SUM(H40)</f>
        <v>70000</v>
      </c>
      <c r="I42" s="97">
        <v>0</v>
      </c>
      <c r="J42" s="96">
        <f>SUM(J40)</f>
        <v>70000</v>
      </c>
      <c r="K42" s="96">
        <f t="shared" ref="K42:P42" si="4">SUM(K40)</f>
        <v>2009</v>
      </c>
      <c r="L42" s="96">
        <f t="shared" si="4"/>
        <v>5368.48</v>
      </c>
      <c r="M42" s="96">
        <f t="shared" si="4"/>
        <v>2128</v>
      </c>
      <c r="N42" s="96">
        <f t="shared" si="4"/>
        <v>25</v>
      </c>
      <c r="O42" s="96">
        <f t="shared" si="4"/>
        <v>9530.48</v>
      </c>
      <c r="P42" s="102">
        <f t="shared" si="4"/>
        <v>60469.520000000004</v>
      </c>
    </row>
    <row r="43" spans="2:16" ht="21" customHeight="1" x14ac:dyDescent="0.25">
      <c r="B43" s="45" t="s">
        <v>51</v>
      </c>
      <c r="C43" s="28"/>
      <c r="D43" s="56"/>
      <c r="E43" s="47"/>
      <c r="F43" s="75"/>
      <c r="G43" s="37"/>
      <c r="H43" s="57"/>
      <c r="I43" s="49"/>
      <c r="J43" s="57"/>
      <c r="K43" s="57"/>
      <c r="L43" s="57"/>
      <c r="M43" s="48"/>
      <c r="N43" s="57"/>
      <c r="O43" s="57"/>
      <c r="P43" s="76"/>
    </row>
    <row r="44" spans="2:16" ht="27.75" customHeight="1" x14ac:dyDescent="0.25">
      <c r="B44" s="43" t="s">
        <v>52</v>
      </c>
      <c r="C44" s="34" t="s">
        <v>23</v>
      </c>
      <c r="D44" s="35" t="s">
        <v>53</v>
      </c>
      <c r="E44" s="36" t="s">
        <v>38</v>
      </c>
      <c r="F44" s="37">
        <v>45748</v>
      </c>
      <c r="G44" s="37">
        <v>45901</v>
      </c>
      <c r="H44" s="38">
        <v>150000</v>
      </c>
      <c r="I44" s="39">
        <v>0</v>
      </c>
      <c r="J44" s="38">
        <v>150000</v>
      </c>
      <c r="K44" s="38">
        <v>4305</v>
      </c>
      <c r="L44" s="38">
        <v>23437.75</v>
      </c>
      <c r="M44" s="41">
        <v>4560</v>
      </c>
      <c r="N44" s="38">
        <v>3912.66</v>
      </c>
      <c r="O44" s="38">
        <v>36215.410000000003</v>
      </c>
      <c r="P44" s="103">
        <v>113784.59</v>
      </c>
    </row>
    <row r="45" spans="2:16" ht="21" customHeight="1" x14ac:dyDescent="0.25">
      <c r="B45" s="104" t="s">
        <v>29</v>
      </c>
      <c r="C45" s="28"/>
      <c r="D45" s="56">
        <v>1</v>
      </c>
      <c r="E45" s="47"/>
      <c r="F45" s="75"/>
      <c r="G45" s="37"/>
      <c r="H45" s="57">
        <v>150000</v>
      </c>
      <c r="I45" s="49">
        <v>0</v>
      </c>
      <c r="J45" s="57">
        <v>150000</v>
      </c>
      <c r="K45" s="57">
        <v>4305</v>
      </c>
      <c r="L45" s="57">
        <v>23437.75</v>
      </c>
      <c r="M45" s="48">
        <v>4560</v>
      </c>
      <c r="N45" s="57">
        <v>3912.66</v>
      </c>
      <c r="O45" s="57">
        <v>36215.410000000003</v>
      </c>
      <c r="P45" s="76">
        <v>113784.59</v>
      </c>
    </row>
    <row r="46" spans="2:16" ht="21" customHeight="1" x14ac:dyDescent="0.25">
      <c r="B46" s="62"/>
      <c r="C46" s="63"/>
      <c r="D46" s="35"/>
      <c r="E46" s="36"/>
      <c r="F46" s="74"/>
      <c r="G46" s="37"/>
      <c r="H46" s="38"/>
      <c r="I46" s="65"/>
      <c r="J46" s="66"/>
      <c r="K46" s="66"/>
      <c r="L46" s="66"/>
      <c r="M46" s="41"/>
      <c r="N46" s="40"/>
      <c r="O46" s="66"/>
      <c r="P46" s="67"/>
    </row>
    <row r="47" spans="2:16" ht="21" customHeight="1" x14ac:dyDescent="0.25">
      <c r="B47" s="104" t="s">
        <v>54</v>
      </c>
      <c r="C47" s="105"/>
      <c r="D47" s="106"/>
      <c r="E47" s="106"/>
      <c r="F47" s="74"/>
      <c r="G47" s="37"/>
      <c r="H47" s="106"/>
      <c r="I47" s="107"/>
      <c r="J47" s="108"/>
      <c r="K47" s="66"/>
      <c r="L47" s="66"/>
      <c r="M47" s="41"/>
      <c r="N47" s="40"/>
      <c r="O47" s="66"/>
      <c r="P47" s="67"/>
    </row>
    <row r="48" spans="2:16" ht="29.25" customHeight="1" x14ac:dyDescent="0.25">
      <c r="B48" s="109" t="s">
        <v>55</v>
      </c>
      <c r="C48" s="34" t="s">
        <v>23</v>
      </c>
      <c r="D48" s="35" t="s">
        <v>56</v>
      </c>
      <c r="E48" s="36" t="s">
        <v>38</v>
      </c>
      <c r="F48" s="37">
        <v>45748</v>
      </c>
      <c r="G48" s="37">
        <v>45901</v>
      </c>
      <c r="H48" s="40">
        <v>115000</v>
      </c>
      <c r="I48" s="65">
        <v>0</v>
      </c>
      <c r="J48" s="110">
        <v>115000</v>
      </c>
      <c r="K48" s="110">
        <v>3300.5</v>
      </c>
      <c r="L48" s="110">
        <v>15633.74</v>
      </c>
      <c r="M48" s="41">
        <v>3496</v>
      </c>
      <c r="N48" s="111">
        <v>1431</v>
      </c>
      <c r="O48" s="66">
        <f>+K48+L48+M48+N48</f>
        <v>23861.239999999998</v>
      </c>
      <c r="P48" s="67">
        <f>+J48-O48</f>
        <v>91138.760000000009</v>
      </c>
    </row>
    <row r="49" spans="2:16" ht="21" customHeight="1" x14ac:dyDescent="0.25">
      <c r="B49" s="109" t="s">
        <v>57</v>
      </c>
      <c r="C49" s="34" t="s">
        <v>23</v>
      </c>
      <c r="D49" s="35" t="s">
        <v>58</v>
      </c>
      <c r="E49" s="36" t="s">
        <v>25</v>
      </c>
      <c r="F49" s="37">
        <v>45748</v>
      </c>
      <c r="G49" s="37">
        <v>45901</v>
      </c>
      <c r="H49" s="40">
        <v>60000</v>
      </c>
      <c r="I49" s="39">
        <v>0</v>
      </c>
      <c r="J49" s="112">
        <v>60000</v>
      </c>
      <c r="K49" s="112">
        <v>1722</v>
      </c>
      <c r="L49" s="112">
        <v>3486.68</v>
      </c>
      <c r="M49" s="41">
        <v>1824</v>
      </c>
      <c r="N49" s="111">
        <v>728</v>
      </c>
      <c r="O49" s="40">
        <f>+K49+L49+M49+N49</f>
        <v>7760.68</v>
      </c>
      <c r="P49" s="42">
        <f>+J49-O49</f>
        <v>52239.32</v>
      </c>
    </row>
    <row r="50" spans="2:16" ht="21" customHeight="1" x14ac:dyDescent="0.25">
      <c r="B50" s="104" t="s">
        <v>29</v>
      </c>
      <c r="C50" s="105"/>
      <c r="D50" s="113">
        <v>2</v>
      </c>
      <c r="E50" s="114"/>
      <c r="F50" s="75"/>
      <c r="G50" s="37"/>
      <c r="H50" s="57">
        <f>SUM(H48:H49)</f>
        <v>175000</v>
      </c>
      <c r="I50" s="49">
        <f t="shared" ref="I50" si="5">SUM(I49)</f>
        <v>0</v>
      </c>
      <c r="J50" s="57">
        <f t="shared" ref="J50:P50" si="6">SUM(J48:J49)</f>
        <v>175000</v>
      </c>
      <c r="K50" s="57">
        <f t="shared" si="6"/>
        <v>5022.5</v>
      </c>
      <c r="L50" s="57">
        <f t="shared" si="6"/>
        <v>19120.419999999998</v>
      </c>
      <c r="M50" s="48">
        <f t="shared" si="6"/>
        <v>5320</v>
      </c>
      <c r="N50" s="57">
        <f>SUM(N48:N49)</f>
        <v>2159</v>
      </c>
      <c r="O50" s="57">
        <f t="shared" si="6"/>
        <v>31621.919999999998</v>
      </c>
      <c r="P50" s="76">
        <f t="shared" si="6"/>
        <v>143378.08000000002</v>
      </c>
    </row>
    <row r="51" spans="2:16" ht="21" customHeight="1" x14ac:dyDescent="0.25">
      <c r="B51" s="115"/>
      <c r="C51" s="116"/>
      <c r="D51" s="113"/>
      <c r="E51" s="114"/>
      <c r="F51" s="74"/>
      <c r="G51" s="37"/>
      <c r="H51" s="60"/>
      <c r="I51" s="58"/>
      <c r="J51" s="117"/>
      <c r="K51" s="117"/>
      <c r="L51" s="117"/>
      <c r="M51" s="48"/>
      <c r="N51" s="118"/>
      <c r="O51" s="59"/>
      <c r="P51" s="61"/>
    </row>
    <row r="52" spans="2:16" ht="21" customHeight="1" x14ac:dyDescent="0.25">
      <c r="B52" s="27" t="s">
        <v>59</v>
      </c>
      <c r="C52" s="28"/>
      <c r="D52" s="56"/>
      <c r="E52" s="47"/>
      <c r="F52" s="75"/>
      <c r="G52" s="37"/>
      <c r="H52" s="57"/>
      <c r="I52" s="49"/>
      <c r="J52" s="57"/>
      <c r="K52" s="57"/>
      <c r="L52" s="57"/>
      <c r="M52" s="48"/>
      <c r="N52" s="57"/>
      <c r="O52" s="57"/>
      <c r="P52" s="76"/>
    </row>
    <row r="53" spans="2:16" s="86" customFormat="1" ht="30.75" customHeight="1" x14ac:dyDescent="0.25">
      <c r="B53" s="91" t="s">
        <v>60</v>
      </c>
      <c r="C53" s="92" t="s">
        <v>23</v>
      </c>
      <c r="D53" s="79" t="s">
        <v>61</v>
      </c>
      <c r="E53" s="80" t="s">
        <v>38</v>
      </c>
      <c r="F53" s="81">
        <v>45717</v>
      </c>
      <c r="G53" s="81">
        <v>45870</v>
      </c>
      <c r="H53" s="82">
        <v>95000</v>
      </c>
      <c r="I53" s="83">
        <v>0</v>
      </c>
      <c r="J53" s="82">
        <v>95000</v>
      </c>
      <c r="K53" s="82">
        <v>2726.5</v>
      </c>
      <c r="L53" s="93">
        <v>10929.24</v>
      </c>
      <c r="M53" s="84">
        <v>2888</v>
      </c>
      <c r="N53" s="82">
        <v>18566.330000000002</v>
      </c>
      <c r="O53" s="94">
        <f>+K53+L53+M53+N53</f>
        <v>35110.07</v>
      </c>
      <c r="P53" s="95">
        <f>+J53-O53</f>
        <v>59889.93</v>
      </c>
    </row>
    <row r="54" spans="2:16" ht="21" customHeight="1" x14ac:dyDescent="0.25">
      <c r="B54" s="104" t="s">
        <v>29</v>
      </c>
      <c r="C54" s="34"/>
      <c r="D54" s="113">
        <v>1</v>
      </c>
      <c r="E54" s="36"/>
      <c r="F54" s="68"/>
      <c r="G54" s="69"/>
      <c r="H54" s="60">
        <f>SUM(H53)</f>
        <v>95000</v>
      </c>
      <c r="I54" s="49">
        <f>SUM(I53)</f>
        <v>0</v>
      </c>
      <c r="J54" s="60">
        <f t="shared" ref="J54:P54" si="7">SUM(J53)</f>
        <v>95000</v>
      </c>
      <c r="K54" s="60">
        <f t="shared" si="7"/>
        <v>2726.5</v>
      </c>
      <c r="L54" s="60">
        <f t="shared" si="7"/>
        <v>10929.24</v>
      </c>
      <c r="M54" s="48">
        <f t="shared" si="7"/>
        <v>2888</v>
      </c>
      <c r="N54" s="60">
        <f>SUM(N53)</f>
        <v>18566.330000000002</v>
      </c>
      <c r="O54" s="60">
        <f t="shared" si="7"/>
        <v>35110.07</v>
      </c>
      <c r="P54" s="119">
        <f t="shared" si="7"/>
        <v>59889.93</v>
      </c>
    </row>
    <row r="55" spans="2:16" ht="21" customHeight="1" x14ac:dyDescent="0.25">
      <c r="B55" s="62"/>
      <c r="C55" s="63"/>
      <c r="D55" s="35"/>
      <c r="E55" s="36"/>
      <c r="F55" s="71"/>
      <c r="G55" s="69"/>
      <c r="H55" s="38"/>
      <c r="I55" s="65"/>
      <c r="J55" s="66"/>
      <c r="K55" s="66"/>
      <c r="L55" s="66"/>
      <c r="M55" s="41"/>
      <c r="N55" s="40"/>
      <c r="O55" s="66"/>
      <c r="P55" s="67"/>
    </row>
    <row r="56" spans="2:16" ht="32.25" customHeight="1" x14ac:dyDescent="0.25">
      <c r="B56" s="27" t="s">
        <v>62</v>
      </c>
      <c r="C56" s="29"/>
      <c r="D56" s="56"/>
      <c r="E56" s="47"/>
      <c r="F56" s="68"/>
      <c r="G56" s="69"/>
      <c r="H56" s="57"/>
      <c r="I56" s="49"/>
      <c r="J56" s="60"/>
      <c r="K56" s="60"/>
      <c r="L56" s="60"/>
      <c r="M56" s="48"/>
      <c r="N56" s="60"/>
      <c r="O56" s="60"/>
      <c r="P56" s="119"/>
    </row>
    <row r="57" spans="2:16" ht="31.5" customHeight="1" x14ac:dyDescent="0.25">
      <c r="B57" s="120" t="s">
        <v>63</v>
      </c>
      <c r="C57" s="34" t="s">
        <v>27</v>
      </c>
      <c r="D57" s="121" t="s">
        <v>64</v>
      </c>
      <c r="E57" s="36" t="s">
        <v>38</v>
      </c>
      <c r="F57" s="37">
        <v>45658</v>
      </c>
      <c r="G57" s="37">
        <v>45809</v>
      </c>
      <c r="H57" s="38">
        <v>120000</v>
      </c>
      <c r="I57" s="39">
        <v>0</v>
      </c>
      <c r="J57" s="40">
        <v>120000</v>
      </c>
      <c r="K57" s="40">
        <v>3444</v>
      </c>
      <c r="L57" s="40">
        <v>16809.87</v>
      </c>
      <c r="M57" s="41">
        <v>3648</v>
      </c>
      <c r="N57" s="40">
        <v>2568.4</v>
      </c>
      <c r="O57" s="40">
        <f>+K57+L57+M57+N57</f>
        <v>26470.27</v>
      </c>
      <c r="P57" s="103">
        <f>+J57-O57</f>
        <v>93529.73</v>
      </c>
    </row>
    <row r="58" spans="2:16" s="86" customFormat="1" ht="21" customHeight="1" x14ac:dyDescent="0.25">
      <c r="B58" s="91" t="s">
        <v>65</v>
      </c>
      <c r="C58" s="92" t="s">
        <v>23</v>
      </c>
      <c r="D58" s="79" t="s">
        <v>66</v>
      </c>
      <c r="E58" s="80" t="s">
        <v>38</v>
      </c>
      <c r="F58" s="81">
        <v>45809</v>
      </c>
      <c r="G58" s="81">
        <v>45992</v>
      </c>
      <c r="H58" s="82">
        <v>50000</v>
      </c>
      <c r="I58" s="83">
        <v>0</v>
      </c>
      <c r="J58" s="82">
        <v>50000</v>
      </c>
      <c r="K58" s="82">
        <v>1435</v>
      </c>
      <c r="L58" s="93">
        <v>1854</v>
      </c>
      <c r="M58" s="84">
        <v>1520</v>
      </c>
      <c r="N58" s="82">
        <v>25</v>
      </c>
      <c r="O58" s="94">
        <f>+K58+L58+M58+N58</f>
        <v>4834</v>
      </c>
      <c r="P58" s="95">
        <f>+J58-O58</f>
        <v>45166</v>
      </c>
    </row>
    <row r="59" spans="2:16" ht="21" customHeight="1" x14ac:dyDescent="0.25">
      <c r="B59" s="62" t="s">
        <v>67</v>
      </c>
      <c r="C59" s="63" t="s">
        <v>27</v>
      </c>
      <c r="D59" s="122" t="s">
        <v>68</v>
      </c>
      <c r="E59" s="36" t="s">
        <v>38</v>
      </c>
      <c r="F59" s="37">
        <v>45748</v>
      </c>
      <c r="G59" s="37">
        <v>45901</v>
      </c>
      <c r="H59" s="38">
        <v>55000</v>
      </c>
      <c r="I59" s="65">
        <v>0</v>
      </c>
      <c r="J59" s="66">
        <v>55000</v>
      </c>
      <c r="K59" s="66">
        <v>1578.5</v>
      </c>
      <c r="L59" s="66">
        <v>2559.6799999999998</v>
      </c>
      <c r="M59" s="41">
        <v>1672</v>
      </c>
      <c r="N59" s="40">
        <v>25</v>
      </c>
      <c r="O59" s="66">
        <v>5835.18</v>
      </c>
      <c r="P59" s="123">
        <f>+J59-O59</f>
        <v>49164.82</v>
      </c>
    </row>
    <row r="60" spans="2:16" ht="21" customHeight="1" x14ac:dyDescent="0.25">
      <c r="B60" s="45" t="s">
        <v>29</v>
      </c>
      <c r="C60" s="28"/>
      <c r="D60" s="56">
        <v>3</v>
      </c>
      <c r="E60" s="47"/>
      <c r="F60" s="75"/>
      <c r="G60" s="37"/>
      <c r="H60" s="60">
        <f>SUM(H57:H59)</f>
        <v>225000</v>
      </c>
      <c r="I60" s="49">
        <f t="shared" ref="I60" si="8">SUM(I59)</f>
        <v>0</v>
      </c>
      <c r="J60" s="60">
        <f t="shared" ref="J60:P60" si="9">SUM(J57:J59)</f>
        <v>225000</v>
      </c>
      <c r="K60" s="60">
        <f>SUM(K57:K59)</f>
        <v>6457.5</v>
      </c>
      <c r="L60" s="60">
        <f t="shared" si="9"/>
        <v>21223.55</v>
      </c>
      <c r="M60" s="48">
        <f t="shared" si="9"/>
        <v>6840</v>
      </c>
      <c r="N60" s="60">
        <f>SUM(N57:N59)</f>
        <v>2618.4</v>
      </c>
      <c r="O60" s="60">
        <f t="shared" si="9"/>
        <v>37139.449999999997</v>
      </c>
      <c r="P60" s="119">
        <f t="shared" si="9"/>
        <v>187860.55</v>
      </c>
    </row>
    <row r="61" spans="2:16" ht="21" customHeight="1" x14ac:dyDescent="0.25">
      <c r="B61" s="54"/>
      <c r="C61" s="70"/>
      <c r="D61" s="56"/>
      <c r="E61" s="47"/>
      <c r="F61" s="71"/>
      <c r="G61" s="69"/>
      <c r="H61" s="38"/>
      <c r="I61" s="65"/>
      <c r="J61" s="66"/>
      <c r="K61" s="66"/>
      <c r="L61" s="66"/>
      <c r="M61" s="41"/>
      <c r="N61" s="40"/>
      <c r="O61" s="66"/>
      <c r="P61" s="67"/>
    </row>
    <row r="62" spans="2:16" ht="21" customHeight="1" x14ac:dyDescent="0.25">
      <c r="B62" s="104" t="s">
        <v>69</v>
      </c>
      <c r="C62" s="28"/>
      <c r="D62" s="56"/>
      <c r="E62" s="47"/>
      <c r="F62" s="68"/>
      <c r="G62" s="69"/>
      <c r="H62" s="57"/>
      <c r="I62" s="49"/>
      <c r="J62" s="60"/>
      <c r="K62" s="60"/>
      <c r="L62" s="60"/>
      <c r="M62" s="48"/>
      <c r="N62" s="60"/>
      <c r="O62" s="60"/>
      <c r="P62" s="119"/>
    </row>
    <row r="63" spans="2:16" ht="32.25" customHeight="1" x14ac:dyDescent="0.25">
      <c r="B63" s="109" t="s">
        <v>70</v>
      </c>
      <c r="C63" s="34" t="s">
        <v>27</v>
      </c>
      <c r="D63" s="35" t="s">
        <v>71</v>
      </c>
      <c r="E63" s="36" t="s">
        <v>38</v>
      </c>
      <c r="F63" s="37">
        <v>45778</v>
      </c>
      <c r="G63" s="37">
        <v>45931</v>
      </c>
      <c r="H63" s="38">
        <v>125000</v>
      </c>
      <c r="I63" s="65">
        <v>0</v>
      </c>
      <c r="J63" s="124">
        <v>125000</v>
      </c>
      <c r="K63" s="124">
        <v>3587.5</v>
      </c>
      <c r="L63" s="125">
        <v>17985.990000000002</v>
      </c>
      <c r="M63" s="126">
        <v>3800</v>
      </c>
      <c r="N63" s="124">
        <v>25</v>
      </c>
      <c r="O63" s="40">
        <f t="shared" ref="O63:O68" si="10">+K63+L63+M63+N63</f>
        <v>25398.49</v>
      </c>
      <c r="P63" s="123">
        <f t="shared" ref="P63:P68" si="11">+J63-O63</f>
        <v>99601.51</v>
      </c>
    </row>
    <row r="64" spans="2:16" ht="32.25" customHeight="1" x14ac:dyDescent="0.25">
      <c r="B64" s="109" t="s">
        <v>72</v>
      </c>
      <c r="C64" s="34" t="s">
        <v>27</v>
      </c>
      <c r="D64" s="35" t="s">
        <v>71</v>
      </c>
      <c r="E64" s="36" t="s">
        <v>38</v>
      </c>
      <c r="F64" s="37">
        <v>45778</v>
      </c>
      <c r="G64" s="37">
        <v>45931</v>
      </c>
      <c r="H64" s="38">
        <v>125000</v>
      </c>
      <c r="I64" s="65">
        <v>0</v>
      </c>
      <c r="J64" s="124">
        <v>125000</v>
      </c>
      <c r="K64" s="124">
        <v>3587.5</v>
      </c>
      <c r="L64" s="125">
        <v>17985.990000000002</v>
      </c>
      <c r="M64" s="126">
        <v>3800</v>
      </c>
      <c r="N64" s="124">
        <v>25</v>
      </c>
      <c r="O64" s="40">
        <f t="shared" si="10"/>
        <v>25398.49</v>
      </c>
      <c r="P64" s="123">
        <f t="shared" si="11"/>
        <v>99601.51</v>
      </c>
    </row>
    <row r="65" spans="2:16" ht="32.25" customHeight="1" x14ac:dyDescent="0.25">
      <c r="B65" s="109" t="s">
        <v>73</v>
      </c>
      <c r="C65" s="34" t="s">
        <v>27</v>
      </c>
      <c r="D65" s="35" t="s">
        <v>74</v>
      </c>
      <c r="E65" s="36" t="s">
        <v>38</v>
      </c>
      <c r="F65" s="37">
        <v>45748</v>
      </c>
      <c r="G65" s="37">
        <v>45901</v>
      </c>
      <c r="H65" s="38">
        <v>125000</v>
      </c>
      <c r="I65" s="65">
        <v>0</v>
      </c>
      <c r="J65" s="124">
        <v>125000</v>
      </c>
      <c r="K65" s="124">
        <v>3587.5</v>
      </c>
      <c r="L65" s="125">
        <v>17985.990000000002</v>
      </c>
      <c r="M65" s="126">
        <v>3800</v>
      </c>
      <c r="N65" s="124">
        <v>25</v>
      </c>
      <c r="O65" s="40">
        <f t="shared" si="10"/>
        <v>25398.49</v>
      </c>
      <c r="P65" s="123">
        <f t="shared" si="11"/>
        <v>99601.51</v>
      </c>
    </row>
    <row r="66" spans="2:16" ht="32.25" customHeight="1" x14ac:dyDescent="0.25">
      <c r="B66" s="33" t="s">
        <v>75</v>
      </c>
      <c r="C66" s="34" t="s">
        <v>27</v>
      </c>
      <c r="D66" s="35" t="s">
        <v>71</v>
      </c>
      <c r="E66" s="36" t="s">
        <v>38</v>
      </c>
      <c r="F66" s="37">
        <v>45748</v>
      </c>
      <c r="G66" s="37">
        <v>45901</v>
      </c>
      <c r="H66" s="38">
        <v>125000</v>
      </c>
      <c r="I66" s="65">
        <v>0</v>
      </c>
      <c r="J66" s="124">
        <v>125000</v>
      </c>
      <c r="K66" s="124">
        <v>3587.5</v>
      </c>
      <c r="L66" s="125">
        <v>17985.990000000002</v>
      </c>
      <c r="M66" s="126">
        <v>3800</v>
      </c>
      <c r="N66" s="124">
        <v>25</v>
      </c>
      <c r="O66" s="40">
        <f t="shared" si="10"/>
        <v>25398.49</v>
      </c>
      <c r="P66" s="123">
        <f t="shared" si="11"/>
        <v>99601.51</v>
      </c>
    </row>
    <row r="67" spans="2:16" ht="32.25" customHeight="1" x14ac:dyDescent="0.25">
      <c r="B67" s="109" t="s">
        <v>76</v>
      </c>
      <c r="C67" s="34" t="s">
        <v>27</v>
      </c>
      <c r="D67" s="35" t="s">
        <v>71</v>
      </c>
      <c r="E67" s="36" t="s">
        <v>38</v>
      </c>
      <c r="F67" s="37">
        <v>45748</v>
      </c>
      <c r="G67" s="37">
        <v>45901</v>
      </c>
      <c r="H67" s="38">
        <v>125000</v>
      </c>
      <c r="I67" s="39">
        <v>0</v>
      </c>
      <c r="J67" s="124">
        <v>125000</v>
      </c>
      <c r="K67" s="124">
        <v>3587.5</v>
      </c>
      <c r="L67" s="125">
        <v>17985.990000000002</v>
      </c>
      <c r="M67" s="126">
        <v>3800</v>
      </c>
      <c r="N67" s="124">
        <v>25</v>
      </c>
      <c r="O67" s="40">
        <f t="shared" si="10"/>
        <v>25398.49</v>
      </c>
      <c r="P67" s="103">
        <f t="shared" si="11"/>
        <v>99601.51</v>
      </c>
    </row>
    <row r="68" spans="2:16" ht="32.25" customHeight="1" x14ac:dyDescent="0.25">
      <c r="B68" s="109" t="s">
        <v>77</v>
      </c>
      <c r="C68" s="34" t="s">
        <v>23</v>
      </c>
      <c r="D68" s="35" t="s">
        <v>71</v>
      </c>
      <c r="E68" s="36" t="s">
        <v>38</v>
      </c>
      <c r="F68" s="37">
        <v>45748</v>
      </c>
      <c r="G68" s="37">
        <v>45901</v>
      </c>
      <c r="H68" s="38">
        <v>135000</v>
      </c>
      <c r="I68" s="39">
        <v>0</v>
      </c>
      <c r="J68" s="124">
        <v>135000</v>
      </c>
      <c r="K68" s="124">
        <v>3874.5</v>
      </c>
      <c r="L68" s="124">
        <v>19909.38</v>
      </c>
      <c r="M68" s="126">
        <v>4104</v>
      </c>
      <c r="N68" s="124">
        <v>1740.46</v>
      </c>
      <c r="O68" s="40">
        <f t="shared" si="10"/>
        <v>29628.34</v>
      </c>
      <c r="P68" s="103">
        <f t="shared" si="11"/>
        <v>105371.66</v>
      </c>
    </row>
    <row r="69" spans="2:16" ht="33" customHeight="1" x14ac:dyDescent="0.25">
      <c r="B69" s="33" t="s">
        <v>78</v>
      </c>
      <c r="C69" s="34" t="s">
        <v>23</v>
      </c>
      <c r="D69" s="35" t="s">
        <v>71</v>
      </c>
      <c r="E69" s="36" t="s">
        <v>38</v>
      </c>
      <c r="F69" s="37">
        <v>45748</v>
      </c>
      <c r="G69" s="37">
        <v>45901</v>
      </c>
      <c r="H69" s="38">
        <v>125000</v>
      </c>
      <c r="I69" s="65">
        <v>0</v>
      </c>
      <c r="J69" s="124">
        <v>125000</v>
      </c>
      <c r="K69" s="124">
        <v>3587.5</v>
      </c>
      <c r="L69" s="124">
        <v>17985.990000000002</v>
      </c>
      <c r="M69" s="126">
        <v>3800</v>
      </c>
      <c r="N69" s="124">
        <v>25</v>
      </c>
      <c r="O69" s="40">
        <v>25398.49</v>
      </c>
      <c r="P69" s="123">
        <v>99601.51</v>
      </c>
    </row>
    <row r="70" spans="2:16" ht="21" customHeight="1" x14ac:dyDescent="0.25">
      <c r="B70" s="45" t="s">
        <v>29</v>
      </c>
      <c r="C70" s="28"/>
      <c r="D70" s="56">
        <v>7</v>
      </c>
      <c r="E70" s="47"/>
      <c r="F70" s="75"/>
      <c r="G70" s="37"/>
      <c r="H70" s="60">
        <f>SUM(H63:H69)</f>
        <v>885000</v>
      </c>
      <c r="I70" s="58">
        <v>0</v>
      </c>
      <c r="J70" s="60">
        <f t="shared" ref="J70:P70" si="12">SUM(J63:J69)</f>
        <v>885000</v>
      </c>
      <c r="K70" s="60">
        <f t="shared" si="12"/>
        <v>25399.5</v>
      </c>
      <c r="L70" s="60">
        <f t="shared" si="12"/>
        <v>127825.32000000002</v>
      </c>
      <c r="M70" s="48">
        <f t="shared" si="12"/>
        <v>26904</v>
      </c>
      <c r="N70" s="60">
        <f t="shared" si="12"/>
        <v>1890.46</v>
      </c>
      <c r="O70" s="60">
        <f t="shared" si="12"/>
        <v>182019.28</v>
      </c>
      <c r="P70" s="119">
        <f t="shared" si="12"/>
        <v>702980.72</v>
      </c>
    </row>
    <row r="71" spans="2:16" ht="21" customHeight="1" x14ac:dyDescent="0.25">
      <c r="B71" s="45"/>
      <c r="C71" s="28"/>
      <c r="D71" s="56"/>
      <c r="E71" s="47"/>
      <c r="F71" s="75"/>
      <c r="G71" s="37"/>
      <c r="H71" s="60"/>
      <c r="I71" s="48"/>
      <c r="J71" s="60"/>
      <c r="K71" s="60"/>
      <c r="L71" s="60"/>
      <c r="M71" s="48"/>
      <c r="N71" s="60"/>
      <c r="O71" s="60"/>
      <c r="P71" s="119"/>
    </row>
    <row r="72" spans="2:16" ht="21" customHeight="1" x14ac:dyDescent="0.25">
      <c r="B72" s="45" t="s">
        <v>79</v>
      </c>
      <c r="C72" s="28"/>
      <c r="D72" s="56"/>
      <c r="E72" s="47"/>
      <c r="F72" s="75"/>
      <c r="G72" s="37"/>
      <c r="H72" s="57"/>
      <c r="I72" s="49"/>
      <c r="J72" s="60"/>
      <c r="K72" s="60"/>
      <c r="L72" s="60"/>
      <c r="M72" s="48"/>
      <c r="N72" s="60"/>
      <c r="O72" s="60"/>
      <c r="P72" s="119"/>
    </row>
    <row r="73" spans="2:16" ht="30.75" customHeight="1" x14ac:dyDescent="0.25">
      <c r="B73" s="43" t="s">
        <v>80</v>
      </c>
      <c r="C73" s="34" t="s">
        <v>27</v>
      </c>
      <c r="D73" s="35" t="s">
        <v>81</v>
      </c>
      <c r="E73" s="36" t="s">
        <v>38</v>
      </c>
      <c r="F73" s="37">
        <v>45748</v>
      </c>
      <c r="G73" s="37">
        <v>45901</v>
      </c>
      <c r="H73" s="38">
        <v>150000</v>
      </c>
      <c r="I73" s="39">
        <v>0</v>
      </c>
      <c r="J73" s="40">
        <v>150000</v>
      </c>
      <c r="K73" s="40">
        <v>4305</v>
      </c>
      <c r="L73" s="40">
        <v>23866.62</v>
      </c>
      <c r="M73" s="41">
        <v>4560</v>
      </c>
      <c r="N73" s="40">
        <v>2568.4</v>
      </c>
      <c r="O73" s="40">
        <v>35300.019999999997</v>
      </c>
      <c r="P73" s="42">
        <f>+J73-O73</f>
        <v>114699.98000000001</v>
      </c>
    </row>
    <row r="74" spans="2:16" ht="24.75" customHeight="1" x14ac:dyDescent="0.25">
      <c r="B74" s="43" t="s">
        <v>82</v>
      </c>
      <c r="C74" s="63" t="s">
        <v>27</v>
      </c>
      <c r="D74" s="35" t="s">
        <v>83</v>
      </c>
      <c r="E74" s="36" t="s">
        <v>38</v>
      </c>
      <c r="F74" s="37">
        <v>45748</v>
      </c>
      <c r="G74" s="37">
        <v>45901</v>
      </c>
      <c r="H74" s="38">
        <v>70000</v>
      </c>
      <c r="I74" s="65">
        <v>0</v>
      </c>
      <c r="J74" s="66">
        <v>70000</v>
      </c>
      <c r="K74" s="66">
        <v>2009</v>
      </c>
      <c r="L74" s="66">
        <v>5368.48</v>
      </c>
      <c r="M74" s="41">
        <v>2128</v>
      </c>
      <c r="N74" s="40">
        <v>25</v>
      </c>
      <c r="O74" s="66">
        <f>+K74+L74+M74+N74</f>
        <v>9530.48</v>
      </c>
      <c r="P74" s="67">
        <f>+J74-O74</f>
        <v>60469.520000000004</v>
      </c>
    </row>
    <row r="75" spans="2:16" ht="24.75" customHeight="1" x14ac:dyDescent="0.25">
      <c r="B75" s="43" t="s">
        <v>84</v>
      </c>
      <c r="C75" s="34" t="s">
        <v>23</v>
      </c>
      <c r="D75" s="35" t="s">
        <v>85</v>
      </c>
      <c r="E75" s="36" t="s">
        <v>38</v>
      </c>
      <c r="F75" s="37">
        <v>45748</v>
      </c>
      <c r="G75" s="37">
        <v>45901</v>
      </c>
      <c r="H75" s="38">
        <v>70000</v>
      </c>
      <c r="I75" s="39">
        <v>0</v>
      </c>
      <c r="J75" s="40">
        <v>70000</v>
      </c>
      <c r="K75" s="40">
        <v>2009</v>
      </c>
      <c r="L75" s="40">
        <v>5368.48</v>
      </c>
      <c r="M75" s="41">
        <v>2128</v>
      </c>
      <c r="N75" s="40">
        <v>25</v>
      </c>
      <c r="O75" s="40">
        <f>+K75+L75+M75+N75</f>
        <v>9530.48</v>
      </c>
      <c r="P75" s="42">
        <f>+J75-O75</f>
        <v>60469.520000000004</v>
      </c>
    </row>
    <row r="76" spans="2:16" ht="24.75" customHeight="1" x14ac:dyDescent="0.25">
      <c r="B76" s="43" t="s">
        <v>86</v>
      </c>
      <c r="C76" s="34" t="s">
        <v>27</v>
      </c>
      <c r="D76" s="35" t="s">
        <v>85</v>
      </c>
      <c r="E76" s="36" t="s">
        <v>38</v>
      </c>
      <c r="F76" s="37">
        <v>45658</v>
      </c>
      <c r="G76" s="37">
        <v>45809</v>
      </c>
      <c r="H76" s="38">
        <v>70000</v>
      </c>
      <c r="I76" s="39">
        <v>0</v>
      </c>
      <c r="J76" s="40">
        <v>70000</v>
      </c>
      <c r="K76" s="40">
        <v>2009</v>
      </c>
      <c r="L76" s="40">
        <v>5368.48</v>
      </c>
      <c r="M76" s="41">
        <v>2128</v>
      </c>
      <c r="N76" s="40">
        <v>25</v>
      </c>
      <c r="O76" s="40">
        <f>+K76+L76+M76+N76</f>
        <v>9530.48</v>
      </c>
      <c r="P76" s="42">
        <f>+J76-O76</f>
        <v>60469.520000000004</v>
      </c>
    </row>
    <row r="77" spans="2:16" ht="21" customHeight="1" x14ac:dyDescent="0.25">
      <c r="B77" s="45" t="s">
        <v>29</v>
      </c>
      <c r="C77" s="28"/>
      <c r="D77" s="56">
        <v>4</v>
      </c>
      <c r="E77" s="47"/>
      <c r="F77" s="75"/>
      <c r="G77" s="37"/>
      <c r="H77" s="57">
        <f>SUM(H73:H76)</f>
        <v>360000</v>
      </c>
      <c r="I77" s="49">
        <v>0</v>
      </c>
      <c r="J77" s="57">
        <f t="shared" ref="J77:P77" si="13">SUM(J73:J76)</f>
        <v>360000</v>
      </c>
      <c r="K77" s="57">
        <f t="shared" si="13"/>
        <v>10332</v>
      </c>
      <c r="L77" s="57">
        <f t="shared" si="13"/>
        <v>39972.06</v>
      </c>
      <c r="M77" s="48">
        <f t="shared" si="13"/>
        <v>10944</v>
      </c>
      <c r="N77" s="57">
        <f>SUM(N73:N76)</f>
        <v>2643.4</v>
      </c>
      <c r="O77" s="57">
        <f>SUM(O73:O76)</f>
        <v>63891.459999999992</v>
      </c>
      <c r="P77" s="76">
        <f t="shared" si="13"/>
        <v>296108.54000000004</v>
      </c>
    </row>
    <row r="78" spans="2:16" ht="21" customHeight="1" x14ac:dyDescent="0.25">
      <c r="B78" s="54"/>
      <c r="C78" s="70"/>
      <c r="D78" s="56"/>
      <c r="E78" s="47"/>
      <c r="F78" s="71"/>
      <c r="G78" s="69"/>
      <c r="H78" s="57"/>
      <c r="I78" s="58"/>
      <c r="J78" s="72"/>
      <c r="K78" s="72"/>
      <c r="L78" s="72"/>
      <c r="M78" s="48"/>
      <c r="N78" s="57"/>
      <c r="O78" s="72"/>
      <c r="P78" s="73"/>
    </row>
    <row r="79" spans="2:16" ht="21" customHeight="1" x14ac:dyDescent="0.25">
      <c r="B79" s="54" t="s">
        <v>87</v>
      </c>
      <c r="C79" s="70"/>
      <c r="D79" s="56"/>
      <c r="E79" s="56"/>
      <c r="F79" s="71"/>
      <c r="G79" s="69"/>
      <c r="H79" s="57"/>
      <c r="I79" s="58"/>
      <c r="J79" s="59"/>
      <c r="K79" s="59"/>
      <c r="L79" s="59"/>
      <c r="M79" s="48"/>
      <c r="N79" s="60"/>
      <c r="O79" s="59"/>
      <c r="P79" s="61"/>
    </row>
    <row r="80" spans="2:16" ht="21" customHeight="1" x14ac:dyDescent="0.25">
      <c r="B80" s="62" t="s">
        <v>88</v>
      </c>
      <c r="C80" s="63" t="s">
        <v>23</v>
      </c>
      <c r="D80" s="35" t="s">
        <v>89</v>
      </c>
      <c r="E80" s="36" t="s">
        <v>38</v>
      </c>
      <c r="F80" s="37">
        <v>45748</v>
      </c>
      <c r="G80" s="37">
        <v>45901</v>
      </c>
      <c r="H80" s="38">
        <v>185000</v>
      </c>
      <c r="I80" s="65">
        <v>0</v>
      </c>
      <c r="J80" s="66">
        <v>185000</v>
      </c>
      <c r="K80" s="66">
        <v>5309.5</v>
      </c>
      <c r="L80" s="66">
        <v>32099.49</v>
      </c>
      <c r="M80" s="41">
        <v>5624</v>
      </c>
      <c r="N80" s="40">
        <v>5010.4799999999996</v>
      </c>
      <c r="O80" s="66">
        <f>+K80+L80+M80+N80</f>
        <v>48043.47</v>
      </c>
      <c r="P80" s="67">
        <f>+J80-O80</f>
        <v>136956.53</v>
      </c>
    </row>
    <row r="81" spans="2:16" ht="21" customHeight="1" x14ac:dyDescent="0.25">
      <c r="B81" s="45" t="s">
        <v>29</v>
      </c>
      <c r="C81" s="28"/>
      <c r="D81" s="56">
        <v>1</v>
      </c>
      <c r="E81" s="56"/>
      <c r="F81" s="127"/>
      <c r="G81" s="37"/>
      <c r="H81" s="57">
        <f>+H80</f>
        <v>185000</v>
      </c>
      <c r="I81" s="49">
        <f t="shared" ref="I81:P81" si="14">SUM(I80)</f>
        <v>0</v>
      </c>
      <c r="J81" s="57">
        <f t="shared" si="14"/>
        <v>185000</v>
      </c>
      <c r="K81" s="57">
        <f t="shared" si="14"/>
        <v>5309.5</v>
      </c>
      <c r="L81" s="57">
        <f t="shared" si="14"/>
        <v>32099.49</v>
      </c>
      <c r="M81" s="48">
        <f t="shared" si="14"/>
        <v>5624</v>
      </c>
      <c r="N81" s="57">
        <f>SUM(N80)</f>
        <v>5010.4799999999996</v>
      </c>
      <c r="O81" s="57">
        <f t="shared" si="14"/>
        <v>48043.47</v>
      </c>
      <c r="P81" s="76">
        <f t="shared" si="14"/>
        <v>136956.53</v>
      </c>
    </row>
    <row r="82" spans="2:16" ht="21" customHeight="1" x14ac:dyDescent="0.25">
      <c r="B82" s="54"/>
      <c r="C82" s="70"/>
      <c r="D82" s="56"/>
      <c r="E82" s="56"/>
      <c r="F82" s="71"/>
      <c r="G82" s="69"/>
      <c r="H82" s="57"/>
      <c r="I82" s="58"/>
      <c r="J82" s="72"/>
      <c r="K82" s="72"/>
      <c r="L82" s="72"/>
      <c r="M82" s="48"/>
      <c r="N82" s="57"/>
      <c r="O82" s="72"/>
      <c r="P82" s="73"/>
    </row>
    <row r="83" spans="2:16" ht="30" customHeight="1" x14ac:dyDescent="0.25">
      <c r="B83" s="128" t="s">
        <v>90</v>
      </c>
      <c r="C83" s="70"/>
      <c r="D83" s="129"/>
      <c r="E83" s="36"/>
      <c r="F83" s="71"/>
      <c r="G83" s="69"/>
      <c r="H83" s="57"/>
      <c r="I83" s="58"/>
      <c r="J83" s="72"/>
      <c r="K83" s="72"/>
      <c r="L83" s="72"/>
      <c r="M83" s="48"/>
      <c r="N83" s="57"/>
      <c r="O83" s="72"/>
      <c r="P83" s="73"/>
    </row>
    <row r="84" spans="2:16" s="86" customFormat="1" ht="21" customHeight="1" x14ac:dyDescent="0.25">
      <c r="B84" s="91" t="s">
        <v>91</v>
      </c>
      <c r="C84" s="92" t="s">
        <v>27</v>
      </c>
      <c r="D84" s="79" t="s">
        <v>92</v>
      </c>
      <c r="E84" s="80" t="s">
        <v>38</v>
      </c>
      <c r="F84" s="81">
        <v>45748</v>
      </c>
      <c r="G84" s="81">
        <v>45901</v>
      </c>
      <c r="H84" s="82">
        <v>65000</v>
      </c>
      <c r="I84" s="83">
        <v>0</v>
      </c>
      <c r="J84" s="82">
        <v>65000</v>
      </c>
      <c r="K84" s="82">
        <v>1865.5</v>
      </c>
      <c r="L84" s="93">
        <v>4084.48</v>
      </c>
      <c r="M84" s="84">
        <v>1976</v>
      </c>
      <c r="N84" s="82">
        <v>1740.46</v>
      </c>
      <c r="O84" s="94">
        <f>+K84+L84+M84+N84</f>
        <v>9666.4399999999987</v>
      </c>
      <c r="P84" s="95">
        <f>+J84-O84</f>
        <v>55333.56</v>
      </c>
    </row>
    <row r="85" spans="2:16" ht="21" customHeight="1" x14ac:dyDescent="0.25">
      <c r="B85" s="130" t="s">
        <v>93</v>
      </c>
      <c r="C85" s="131" t="s">
        <v>27</v>
      </c>
      <c r="D85" s="129" t="s">
        <v>94</v>
      </c>
      <c r="E85" s="36" t="s">
        <v>38</v>
      </c>
      <c r="F85" s="37">
        <v>45778</v>
      </c>
      <c r="G85" s="37">
        <v>45931</v>
      </c>
      <c r="H85" s="38">
        <v>65000</v>
      </c>
      <c r="I85" s="39">
        <v>0</v>
      </c>
      <c r="J85" s="38">
        <v>65000</v>
      </c>
      <c r="K85" s="38">
        <v>1865.5</v>
      </c>
      <c r="L85" s="38">
        <v>4427.58</v>
      </c>
      <c r="M85" s="41">
        <v>1976</v>
      </c>
      <c r="N85" s="38">
        <v>25</v>
      </c>
      <c r="O85" s="40">
        <f>+K85+L85+M85+N85</f>
        <v>8294.08</v>
      </c>
      <c r="P85" s="42">
        <f>+J85-O85</f>
        <v>56705.919999999998</v>
      </c>
    </row>
    <row r="86" spans="2:16" ht="21" customHeight="1" x14ac:dyDescent="0.25">
      <c r="B86" s="45" t="s">
        <v>29</v>
      </c>
      <c r="C86" s="28"/>
      <c r="D86" s="56">
        <v>2</v>
      </c>
      <c r="E86" s="56"/>
      <c r="F86" s="127"/>
      <c r="G86" s="132"/>
      <c r="H86" s="57">
        <f>SUM(H84:H85)</f>
        <v>130000</v>
      </c>
      <c r="I86" s="49">
        <f t="shared" ref="I86" si="15">SUM(I85)</f>
        <v>0</v>
      </c>
      <c r="J86" s="57">
        <f t="shared" ref="J86:P86" si="16">SUM(J84:J85)</f>
        <v>130000</v>
      </c>
      <c r="K86" s="57">
        <f t="shared" si="16"/>
        <v>3731</v>
      </c>
      <c r="L86" s="57">
        <f t="shared" si="16"/>
        <v>8512.06</v>
      </c>
      <c r="M86" s="48">
        <f t="shared" si="16"/>
        <v>3952</v>
      </c>
      <c r="N86" s="57">
        <f>SUM(N84:N85)</f>
        <v>1765.46</v>
      </c>
      <c r="O86" s="57">
        <f t="shared" si="16"/>
        <v>17960.519999999997</v>
      </c>
      <c r="P86" s="76">
        <f t="shared" si="16"/>
        <v>112039.48</v>
      </c>
    </row>
    <row r="87" spans="2:16" ht="21" customHeight="1" x14ac:dyDescent="0.25">
      <c r="B87" s="54"/>
      <c r="C87" s="70"/>
      <c r="D87" s="56"/>
      <c r="E87" s="56"/>
      <c r="F87" s="133"/>
      <c r="G87" s="132"/>
      <c r="H87" s="57"/>
      <c r="I87" s="58"/>
      <c r="J87" s="72"/>
      <c r="K87" s="72"/>
      <c r="L87" s="72"/>
      <c r="M87" s="48"/>
      <c r="N87" s="57"/>
      <c r="O87" s="72"/>
      <c r="P87" s="73"/>
    </row>
    <row r="88" spans="2:16" ht="21" customHeight="1" x14ac:dyDescent="0.25">
      <c r="B88" s="54" t="s">
        <v>95</v>
      </c>
      <c r="C88" s="70"/>
      <c r="D88" s="56"/>
      <c r="E88" s="56"/>
      <c r="F88" s="133"/>
      <c r="G88" s="132"/>
      <c r="H88" s="57"/>
      <c r="I88" s="58"/>
      <c r="J88" s="72"/>
      <c r="K88" s="72"/>
      <c r="L88" s="72"/>
      <c r="M88" s="48"/>
      <c r="N88" s="57"/>
      <c r="O88" s="72"/>
      <c r="P88" s="73"/>
    </row>
    <row r="89" spans="2:16" ht="30.75" customHeight="1" x14ac:dyDescent="0.25">
      <c r="B89" s="33" t="s">
        <v>96</v>
      </c>
      <c r="C89" s="34" t="s">
        <v>23</v>
      </c>
      <c r="D89" s="35" t="s">
        <v>97</v>
      </c>
      <c r="E89" s="36" t="s">
        <v>38</v>
      </c>
      <c r="F89" s="37">
        <v>45778</v>
      </c>
      <c r="G89" s="37">
        <v>45931</v>
      </c>
      <c r="H89" s="38">
        <v>100000</v>
      </c>
      <c r="I89" s="65">
        <v>0</v>
      </c>
      <c r="J89" s="134">
        <v>100000</v>
      </c>
      <c r="K89" s="134">
        <v>2870</v>
      </c>
      <c r="L89" s="134">
        <v>11676.5</v>
      </c>
      <c r="M89" s="41">
        <v>3040</v>
      </c>
      <c r="N89" s="38">
        <v>5354.6</v>
      </c>
      <c r="O89" s="66">
        <f>+K89+L89+M89+N89</f>
        <v>22941.1</v>
      </c>
      <c r="P89" s="42">
        <f>+J89-O89</f>
        <v>77058.899999999994</v>
      </c>
    </row>
    <row r="90" spans="2:16" ht="21" customHeight="1" x14ac:dyDescent="0.25">
      <c r="B90" s="45" t="s">
        <v>29</v>
      </c>
      <c r="C90" s="34"/>
      <c r="D90" s="56">
        <v>1</v>
      </c>
      <c r="E90" s="36"/>
      <c r="F90" s="133"/>
      <c r="G90" s="132"/>
      <c r="H90" s="57">
        <v>100000</v>
      </c>
      <c r="I90" s="58">
        <v>0</v>
      </c>
      <c r="J90" s="72">
        <v>100000</v>
      </c>
      <c r="K90" s="72">
        <v>2870</v>
      </c>
      <c r="L90" s="72">
        <v>11676.5</v>
      </c>
      <c r="M90" s="48">
        <v>3040</v>
      </c>
      <c r="N90" s="57">
        <f>SUM(N89)</f>
        <v>5354.6</v>
      </c>
      <c r="O90" s="59">
        <f>SUM(O89)</f>
        <v>22941.1</v>
      </c>
      <c r="P90" s="73">
        <f>SUM(P89)</f>
        <v>77058.899999999994</v>
      </c>
    </row>
    <row r="91" spans="2:16" ht="21" customHeight="1" x14ac:dyDescent="0.25">
      <c r="B91" s="43"/>
      <c r="C91" s="34"/>
      <c r="D91" s="35"/>
      <c r="E91" s="56"/>
      <c r="F91" s="133"/>
      <c r="G91" s="132"/>
      <c r="H91" s="57"/>
      <c r="I91" s="58"/>
      <c r="J91" s="72"/>
      <c r="K91" s="72"/>
      <c r="L91" s="72"/>
      <c r="M91" s="48"/>
      <c r="N91" s="57"/>
      <c r="O91" s="72"/>
      <c r="P91" s="73"/>
    </row>
    <row r="92" spans="2:16" ht="28.5" customHeight="1" x14ac:dyDescent="0.25">
      <c r="B92" s="27" t="s">
        <v>98</v>
      </c>
      <c r="C92" s="29"/>
      <c r="D92" s="56"/>
      <c r="E92" s="47"/>
      <c r="F92" s="127"/>
      <c r="G92" s="132"/>
      <c r="H92" s="57"/>
      <c r="I92" s="49"/>
      <c r="J92" s="60"/>
      <c r="K92" s="60"/>
      <c r="L92" s="60"/>
      <c r="M92" s="48"/>
      <c r="N92" s="60"/>
      <c r="O92" s="60"/>
      <c r="P92" s="119"/>
    </row>
    <row r="93" spans="2:16" s="86" customFormat="1" ht="33" customHeight="1" x14ac:dyDescent="0.25">
      <c r="B93" s="91" t="s">
        <v>99</v>
      </c>
      <c r="C93" s="92" t="s">
        <v>23</v>
      </c>
      <c r="D93" s="79" t="s">
        <v>100</v>
      </c>
      <c r="E93" s="80" t="s">
        <v>38</v>
      </c>
      <c r="F93" s="81">
        <v>45809</v>
      </c>
      <c r="G93" s="81">
        <v>45992</v>
      </c>
      <c r="H93" s="82">
        <v>120000</v>
      </c>
      <c r="I93" s="83">
        <v>0</v>
      </c>
      <c r="J93" s="82">
        <v>120000</v>
      </c>
      <c r="K93" s="82">
        <v>3444</v>
      </c>
      <c r="L93" s="93">
        <v>16809.87</v>
      </c>
      <c r="M93" s="84">
        <v>3648</v>
      </c>
      <c r="N93" s="82">
        <v>1296.7</v>
      </c>
      <c r="O93" s="94">
        <f t="shared" ref="O93:O99" si="17">+K93+L93+M93+N93</f>
        <v>25198.57</v>
      </c>
      <c r="P93" s="95">
        <f>+J93-O93</f>
        <v>94801.43</v>
      </c>
    </row>
    <row r="94" spans="2:16" ht="21" customHeight="1" x14ac:dyDescent="0.25">
      <c r="B94" s="135" t="s">
        <v>101</v>
      </c>
      <c r="C94" s="136" t="s">
        <v>27</v>
      </c>
      <c r="D94" s="35" t="s">
        <v>102</v>
      </c>
      <c r="E94" s="36" t="s">
        <v>38</v>
      </c>
      <c r="F94" s="37">
        <v>45748</v>
      </c>
      <c r="G94" s="37">
        <v>45901</v>
      </c>
      <c r="H94" s="38">
        <v>70000</v>
      </c>
      <c r="I94" s="39">
        <v>0</v>
      </c>
      <c r="J94" s="40">
        <v>70000</v>
      </c>
      <c r="K94" s="40">
        <v>2009</v>
      </c>
      <c r="L94" s="40">
        <v>5368.48</v>
      </c>
      <c r="M94" s="41">
        <v>2128</v>
      </c>
      <c r="N94" s="40">
        <v>25</v>
      </c>
      <c r="O94" s="40">
        <f t="shared" si="17"/>
        <v>9530.48</v>
      </c>
      <c r="P94" s="42">
        <f>+J94-O94</f>
        <v>60469.520000000004</v>
      </c>
    </row>
    <row r="95" spans="2:16" ht="21" customHeight="1" x14ac:dyDescent="0.25">
      <c r="B95" s="33" t="s">
        <v>103</v>
      </c>
      <c r="C95" s="34" t="s">
        <v>23</v>
      </c>
      <c r="D95" s="35" t="s">
        <v>102</v>
      </c>
      <c r="E95" s="36" t="s">
        <v>38</v>
      </c>
      <c r="F95" s="37">
        <v>45748</v>
      </c>
      <c r="G95" s="37">
        <v>45901</v>
      </c>
      <c r="H95" s="38">
        <v>70000</v>
      </c>
      <c r="I95" s="39">
        <v>0</v>
      </c>
      <c r="J95" s="40">
        <v>70000</v>
      </c>
      <c r="K95" s="40">
        <v>2009</v>
      </c>
      <c r="L95" s="40">
        <v>5368.48</v>
      </c>
      <c r="M95" s="41">
        <v>2128</v>
      </c>
      <c r="N95" s="40">
        <v>25</v>
      </c>
      <c r="O95" s="40">
        <f t="shared" si="17"/>
        <v>9530.48</v>
      </c>
      <c r="P95" s="42">
        <f t="shared" ref="P95:P99" si="18">+J95-O95</f>
        <v>60469.520000000004</v>
      </c>
    </row>
    <row r="96" spans="2:16" ht="21" customHeight="1" x14ac:dyDescent="0.25">
      <c r="B96" s="43" t="s">
        <v>104</v>
      </c>
      <c r="C96" s="34" t="s">
        <v>27</v>
      </c>
      <c r="D96" s="35" t="s">
        <v>102</v>
      </c>
      <c r="E96" s="36" t="s">
        <v>38</v>
      </c>
      <c r="F96" s="37">
        <v>45748</v>
      </c>
      <c r="G96" s="37">
        <v>45901</v>
      </c>
      <c r="H96" s="38">
        <v>70000</v>
      </c>
      <c r="I96" s="39">
        <v>0</v>
      </c>
      <c r="J96" s="40">
        <v>70000</v>
      </c>
      <c r="K96" s="40">
        <v>2009</v>
      </c>
      <c r="L96" s="40">
        <v>5368.48</v>
      </c>
      <c r="M96" s="41">
        <v>2128</v>
      </c>
      <c r="N96" s="40">
        <v>25</v>
      </c>
      <c r="O96" s="40">
        <f t="shared" si="17"/>
        <v>9530.48</v>
      </c>
      <c r="P96" s="42">
        <f t="shared" si="18"/>
        <v>60469.520000000004</v>
      </c>
    </row>
    <row r="97" spans="2:16" ht="21" customHeight="1" x14ac:dyDescent="0.25">
      <c r="B97" s="33" t="s">
        <v>105</v>
      </c>
      <c r="C97" s="34" t="s">
        <v>27</v>
      </c>
      <c r="D97" s="35" t="s">
        <v>102</v>
      </c>
      <c r="E97" s="36" t="s">
        <v>38</v>
      </c>
      <c r="F97" s="37">
        <v>45748</v>
      </c>
      <c r="G97" s="37">
        <v>45901</v>
      </c>
      <c r="H97" s="38">
        <v>70000</v>
      </c>
      <c r="I97" s="39">
        <v>0</v>
      </c>
      <c r="J97" s="40">
        <v>70000</v>
      </c>
      <c r="K97" s="40">
        <v>2009</v>
      </c>
      <c r="L97" s="40">
        <v>5368.48</v>
      </c>
      <c r="M97" s="41">
        <v>2128</v>
      </c>
      <c r="N97" s="40">
        <v>25</v>
      </c>
      <c r="O97" s="40">
        <f t="shared" si="17"/>
        <v>9530.48</v>
      </c>
      <c r="P97" s="42">
        <f t="shared" si="18"/>
        <v>60469.520000000004</v>
      </c>
    </row>
    <row r="98" spans="2:16" ht="21" customHeight="1" x14ac:dyDescent="0.25">
      <c r="B98" s="43" t="s">
        <v>106</v>
      </c>
      <c r="C98" s="34" t="s">
        <v>107</v>
      </c>
      <c r="D98" s="35" t="s">
        <v>102</v>
      </c>
      <c r="E98" s="36" t="s">
        <v>38</v>
      </c>
      <c r="F98" s="37">
        <v>45748</v>
      </c>
      <c r="G98" s="37">
        <v>45901</v>
      </c>
      <c r="H98" s="38">
        <v>70000</v>
      </c>
      <c r="I98" s="39">
        <v>0</v>
      </c>
      <c r="J98" s="40">
        <v>70000</v>
      </c>
      <c r="K98" s="40">
        <v>2009</v>
      </c>
      <c r="L98" s="40">
        <v>5025.38</v>
      </c>
      <c r="M98" s="41">
        <v>2128</v>
      </c>
      <c r="N98" s="40">
        <v>1740.46</v>
      </c>
      <c r="O98" s="40">
        <f t="shared" si="17"/>
        <v>10902.84</v>
      </c>
      <c r="P98" s="42">
        <f t="shared" si="18"/>
        <v>59097.16</v>
      </c>
    </row>
    <row r="99" spans="2:16" ht="21" customHeight="1" x14ac:dyDescent="0.25">
      <c r="B99" s="43" t="s">
        <v>108</v>
      </c>
      <c r="C99" s="34" t="s">
        <v>23</v>
      </c>
      <c r="D99" s="35" t="s">
        <v>109</v>
      </c>
      <c r="E99" s="36" t="s">
        <v>38</v>
      </c>
      <c r="F99" s="37">
        <v>45717</v>
      </c>
      <c r="G99" s="37">
        <v>45870</v>
      </c>
      <c r="H99" s="38">
        <v>55000</v>
      </c>
      <c r="I99" s="39">
        <v>0</v>
      </c>
      <c r="J99" s="40">
        <v>55000</v>
      </c>
      <c r="K99" s="40">
        <v>1578.5</v>
      </c>
      <c r="L99" s="40">
        <v>2559.6799999999998</v>
      </c>
      <c r="M99" s="41">
        <v>1672</v>
      </c>
      <c r="N99" s="40">
        <v>25</v>
      </c>
      <c r="O99" s="40">
        <f t="shared" si="17"/>
        <v>5835.18</v>
      </c>
      <c r="P99" s="42">
        <f t="shared" si="18"/>
        <v>49164.82</v>
      </c>
    </row>
    <row r="100" spans="2:16" ht="21" customHeight="1" x14ac:dyDescent="0.25">
      <c r="B100" s="45" t="s">
        <v>29</v>
      </c>
      <c r="C100" s="28"/>
      <c r="D100" s="56">
        <v>7</v>
      </c>
      <c r="E100" s="47"/>
      <c r="F100" s="127"/>
      <c r="G100" s="132"/>
      <c r="H100" s="57">
        <f>SUM(H93:H99)</f>
        <v>525000</v>
      </c>
      <c r="I100" s="49">
        <f t="shared" ref="I100" si="19">SUM(I99)</f>
        <v>0</v>
      </c>
      <c r="J100" s="57">
        <f>SUM(J93:J99)</f>
        <v>525000</v>
      </c>
      <c r="K100" s="57">
        <f t="shared" ref="K100:P100" si="20">SUM(K93:K99)</f>
        <v>15067.5</v>
      </c>
      <c r="L100" s="57">
        <f t="shared" si="20"/>
        <v>45868.849999999991</v>
      </c>
      <c r="M100" s="57">
        <f t="shared" si="20"/>
        <v>15960</v>
      </c>
      <c r="N100" s="57">
        <f t="shared" si="20"/>
        <v>3162.16</v>
      </c>
      <c r="O100" s="57">
        <f t="shared" si="20"/>
        <v>80058.50999999998</v>
      </c>
      <c r="P100" s="76">
        <f t="shared" si="20"/>
        <v>444941.49000000005</v>
      </c>
    </row>
    <row r="101" spans="2:16" ht="21" customHeight="1" x14ac:dyDescent="0.25">
      <c r="B101" s="54"/>
      <c r="C101" s="70"/>
      <c r="D101" s="56"/>
      <c r="E101" s="47"/>
      <c r="F101" s="71"/>
      <c r="G101" s="69"/>
      <c r="H101" s="57"/>
      <c r="I101" s="58"/>
      <c r="J101" s="59"/>
      <c r="K101" s="59"/>
      <c r="L101" s="59"/>
      <c r="M101" s="48"/>
      <c r="N101" s="60"/>
      <c r="O101" s="59"/>
      <c r="P101" s="61"/>
    </row>
    <row r="102" spans="2:16" ht="30" customHeight="1" x14ac:dyDescent="0.25">
      <c r="B102" s="27" t="s">
        <v>110</v>
      </c>
      <c r="C102" s="29"/>
      <c r="D102" s="56"/>
      <c r="E102" s="47"/>
      <c r="F102" s="68"/>
      <c r="G102" s="69"/>
      <c r="H102" s="57"/>
      <c r="I102" s="49"/>
      <c r="J102" s="60"/>
      <c r="K102" s="60"/>
      <c r="L102" s="60"/>
      <c r="M102" s="48"/>
      <c r="N102" s="60"/>
      <c r="O102" s="60"/>
      <c r="P102" s="119"/>
    </row>
    <row r="103" spans="2:16" ht="28.5" customHeight="1" x14ac:dyDescent="0.25">
      <c r="B103" s="120" t="s">
        <v>111</v>
      </c>
      <c r="C103" s="63" t="s">
        <v>23</v>
      </c>
      <c r="D103" s="121" t="s">
        <v>112</v>
      </c>
      <c r="E103" s="35" t="s">
        <v>25</v>
      </c>
      <c r="F103" s="37">
        <v>45778</v>
      </c>
      <c r="G103" s="37">
        <v>45931</v>
      </c>
      <c r="H103" s="38">
        <v>120000</v>
      </c>
      <c r="I103" s="65">
        <v>0</v>
      </c>
      <c r="J103" s="134">
        <v>120000</v>
      </c>
      <c r="K103" s="134">
        <v>3444</v>
      </c>
      <c r="L103" s="134">
        <v>16809.87</v>
      </c>
      <c r="M103" s="41">
        <v>3648</v>
      </c>
      <c r="N103" s="38">
        <v>4169.3999999999996</v>
      </c>
      <c r="O103" s="66">
        <f>+K103+L103+M103+N103</f>
        <v>28071.269999999997</v>
      </c>
      <c r="P103" s="67">
        <f>+J103-O103</f>
        <v>91928.73000000001</v>
      </c>
    </row>
    <row r="104" spans="2:16" ht="21" customHeight="1" x14ac:dyDescent="0.25">
      <c r="B104" s="120" t="s">
        <v>113</v>
      </c>
      <c r="C104" s="63" t="s">
        <v>27</v>
      </c>
      <c r="D104" s="35" t="s">
        <v>114</v>
      </c>
      <c r="E104" s="122" t="s">
        <v>38</v>
      </c>
      <c r="F104" s="37">
        <v>45962</v>
      </c>
      <c r="G104" s="37">
        <v>45901</v>
      </c>
      <c r="H104" s="38">
        <v>70000</v>
      </c>
      <c r="I104" s="65">
        <v>0</v>
      </c>
      <c r="J104" s="66">
        <v>70000</v>
      </c>
      <c r="K104" s="66">
        <v>2009</v>
      </c>
      <c r="L104" s="66">
        <v>5368.48</v>
      </c>
      <c r="M104" s="41">
        <v>2128</v>
      </c>
      <c r="N104" s="40">
        <v>525</v>
      </c>
      <c r="O104" s="66">
        <f>+K104+L104+M104+N104</f>
        <v>10030.48</v>
      </c>
      <c r="P104" s="67">
        <f>+J104-O104</f>
        <v>59969.520000000004</v>
      </c>
    </row>
    <row r="105" spans="2:16" ht="21" customHeight="1" x14ac:dyDescent="0.25">
      <c r="B105" s="45" t="s">
        <v>29</v>
      </c>
      <c r="C105" s="28"/>
      <c r="D105" s="56">
        <v>2</v>
      </c>
      <c r="E105" s="47"/>
      <c r="F105" s="127"/>
      <c r="G105" s="132"/>
      <c r="H105" s="57">
        <f>SUM(H103:H104)</f>
        <v>190000</v>
      </c>
      <c r="I105" s="58">
        <v>0</v>
      </c>
      <c r="J105" s="57">
        <f t="shared" ref="J105:O105" si="21">SUM(J103:J104)</f>
        <v>190000</v>
      </c>
      <c r="K105" s="57">
        <f t="shared" si="21"/>
        <v>5453</v>
      </c>
      <c r="L105" s="57">
        <f t="shared" si="21"/>
        <v>22178.35</v>
      </c>
      <c r="M105" s="57">
        <f t="shared" si="21"/>
        <v>5776</v>
      </c>
      <c r="N105" s="57">
        <f>SUM(N103:N104)</f>
        <v>4694.3999999999996</v>
      </c>
      <c r="O105" s="57">
        <f t="shared" si="21"/>
        <v>38101.75</v>
      </c>
      <c r="P105" s="76">
        <f>SUM(P103:P104)</f>
        <v>151898.25</v>
      </c>
    </row>
    <row r="106" spans="2:16" ht="21" customHeight="1" x14ac:dyDescent="0.25">
      <c r="B106" s="45"/>
      <c r="C106" s="28"/>
      <c r="D106" s="56"/>
      <c r="E106" s="47"/>
      <c r="F106" s="127"/>
      <c r="G106" s="132"/>
      <c r="H106" s="57"/>
      <c r="I106" s="58"/>
      <c r="J106" s="57"/>
      <c r="K106" s="57"/>
      <c r="L106" s="57"/>
      <c r="M106" s="57"/>
      <c r="N106" s="57"/>
      <c r="O106" s="57"/>
      <c r="P106" s="76"/>
    </row>
    <row r="107" spans="2:16" ht="30" customHeight="1" x14ac:dyDescent="0.25">
      <c r="B107" s="27" t="s">
        <v>115</v>
      </c>
      <c r="C107" s="29"/>
      <c r="D107" s="56"/>
      <c r="E107" s="47"/>
      <c r="F107" s="68"/>
      <c r="G107" s="69"/>
      <c r="H107" s="57"/>
      <c r="I107" s="49"/>
      <c r="J107" s="60"/>
      <c r="K107" s="60"/>
      <c r="L107" s="60"/>
      <c r="M107" s="48"/>
      <c r="N107" s="60"/>
      <c r="O107" s="60"/>
      <c r="P107" s="119"/>
    </row>
    <row r="108" spans="2:16" ht="28.5" customHeight="1" x14ac:dyDescent="0.25">
      <c r="B108" s="120" t="s">
        <v>116</v>
      </c>
      <c r="C108" s="63" t="s">
        <v>23</v>
      </c>
      <c r="D108" s="121" t="s">
        <v>117</v>
      </c>
      <c r="E108" s="35" t="s">
        <v>25</v>
      </c>
      <c r="F108" s="37">
        <v>45809</v>
      </c>
      <c r="G108" s="37">
        <v>45992</v>
      </c>
      <c r="H108" s="38">
        <v>120000</v>
      </c>
      <c r="I108" s="65">
        <v>0</v>
      </c>
      <c r="J108" s="134">
        <v>120000</v>
      </c>
      <c r="K108" s="134">
        <v>3444</v>
      </c>
      <c r="L108" s="134">
        <v>16809.87</v>
      </c>
      <c r="M108" s="41">
        <v>3648</v>
      </c>
      <c r="N108" s="38">
        <v>2568.4</v>
      </c>
      <c r="O108" s="66">
        <f>+K108+L108+M108+N108</f>
        <v>26470.27</v>
      </c>
      <c r="P108" s="67">
        <f>+J108-O108</f>
        <v>93529.73</v>
      </c>
    </row>
    <row r="109" spans="2:16" ht="28.5" customHeight="1" x14ac:dyDescent="0.25">
      <c r="B109" s="120"/>
      <c r="C109" s="63"/>
      <c r="D109" s="56">
        <v>1</v>
      </c>
      <c r="E109" s="35"/>
      <c r="F109" s="37"/>
      <c r="G109" s="37"/>
      <c r="H109" s="57">
        <f>SUM(H107:H108)</f>
        <v>120000</v>
      </c>
      <c r="I109" s="58">
        <v>0</v>
      </c>
      <c r="J109" s="57">
        <f t="shared" ref="J109:O109" si="22">SUM(J107:J108)</f>
        <v>120000</v>
      </c>
      <c r="K109" s="57">
        <f t="shared" si="22"/>
        <v>3444</v>
      </c>
      <c r="L109" s="57">
        <f t="shared" si="22"/>
        <v>16809.87</v>
      </c>
      <c r="M109" s="57">
        <f t="shared" si="22"/>
        <v>3648</v>
      </c>
      <c r="N109" s="57">
        <f>SUM(N107:N108)</f>
        <v>2568.4</v>
      </c>
      <c r="O109" s="57">
        <f t="shared" si="22"/>
        <v>26470.27</v>
      </c>
      <c r="P109" s="76">
        <f>SUM(P107:P108)</f>
        <v>93529.73</v>
      </c>
    </row>
    <row r="110" spans="2:16" ht="21" customHeight="1" x14ac:dyDescent="0.25">
      <c r="B110" s="54"/>
      <c r="C110" s="70"/>
      <c r="D110" s="56"/>
      <c r="E110" s="47"/>
      <c r="F110" s="133"/>
      <c r="G110" s="132"/>
      <c r="H110" s="57"/>
      <c r="I110" s="58"/>
      <c r="J110" s="72"/>
      <c r="K110" s="72"/>
      <c r="L110" s="72"/>
      <c r="M110" s="48"/>
      <c r="N110" s="57"/>
      <c r="O110" s="72"/>
      <c r="P110" s="73"/>
    </row>
    <row r="111" spans="2:16" ht="21" customHeight="1" x14ac:dyDescent="0.25">
      <c r="B111" s="45" t="s">
        <v>118</v>
      </c>
      <c r="C111" s="28"/>
      <c r="D111" s="56"/>
      <c r="E111" s="47"/>
      <c r="F111" s="137"/>
      <c r="G111" s="138"/>
      <c r="H111" s="57"/>
      <c r="I111" s="49"/>
      <c r="J111" s="60"/>
      <c r="K111" s="60"/>
      <c r="L111" s="60"/>
      <c r="M111" s="48"/>
      <c r="N111" s="60"/>
      <c r="O111" s="60"/>
      <c r="P111" s="119"/>
    </row>
    <row r="112" spans="2:16" ht="21" customHeight="1" x14ac:dyDescent="0.25">
      <c r="B112" s="54" t="s">
        <v>119</v>
      </c>
      <c r="C112" s="70"/>
      <c r="D112" s="56"/>
      <c r="E112" s="47"/>
      <c r="F112" s="139"/>
      <c r="G112" s="138"/>
      <c r="H112" s="57"/>
      <c r="I112" s="58"/>
      <c r="J112" s="59"/>
      <c r="K112" s="59"/>
      <c r="L112" s="59"/>
      <c r="M112" s="48"/>
      <c r="N112" s="60"/>
      <c r="O112" s="59"/>
      <c r="P112" s="61"/>
    </row>
    <row r="113" spans="2:16" ht="30" customHeight="1" x14ac:dyDescent="0.25">
      <c r="B113" s="120" t="s">
        <v>120</v>
      </c>
      <c r="C113" s="36" t="s">
        <v>23</v>
      </c>
      <c r="D113" s="35" t="s">
        <v>121</v>
      </c>
      <c r="E113" s="36" t="s">
        <v>38</v>
      </c>
      <c r="F113" s="37">
        <v>45748</v>
      </c>
      <c r="G113" s="37">
        <v>45901</v>
      </c>
      <c r="H113" s="38">
        <v>70000</v>
      </c>
      <c r="I113" s="39">
        <v>0</v>
      </c>
      <c r="J113" s="40">
        <v>70000</v>
      </c>
      <c r="K113" s="40">
        <v>2009</v>
      </c>
      <c r="L113" s="40">
        <v>5368.48</v>
      </c>
      <c r="M113" s="41">
        <v>2128</v>
      </c>
      <c r="N113" s="40">
        <v>25</v>
      </c>
      <c r="O113" s="40">
        <f>+K113+L113+M113+N113</f>
        <v>9530.48</v>
      </c>
      <c r="P113" s="42">
        <f>+J113-O113</f>
        <v>60469.520000000004</v>
      </c>
    </row>
    <row r="114" spans="2:16" ht="30" customHeight="1" x14ac:dyDescent="0.25">
      <c r="B114" s="120" t="s">
        <v>122</v>
      </c>
      <c r="C114" s="36" t="s">
        <v>23</v>
      </c>
      <c r="D114" s="35" t="s">
        <v>85</v>
      </c>
      <c r="E114" s="36" t="s">
        <v>38</v>
      </c>
      <c r="F114" s="37">
        <v>45717</v>
      </c>
      <c r="G114" s="37">
        <v>45870</v>
      </c>
      <c r="H114" s="38">
        <v>70000</v>
      </c>
      <c r="I114" s="39">
        <v>0</v>
      </c>
      <c r="J114" s="40">
        <v>70000</v>
      </c>
      <c r="K114" s="40">
        <v>2009</v>
      </c>
      <c r="L114" s="40">
        <v>4682.29</v>
      </c>
      <c r="M114" s="41">
        <v>2128</v>
      </c>
      <c r="N114" s="40">
        <v>3455.92</v>
      </c>
      <c r="O114" s="40">
        <f>+K114+L114+M114+N114</f>
        <v>12275.210000000001</v>
      </c>
      <c r="P114" s="42">
        <f>+J114-O114</f>
        <v>57724.79</v>
      </c>
    </row>
    <row r="115" spans="2:16" ht="30" customHeight="1" x14ac:dyDescent="0.25">
      <c r="B115" s="120" t="s">
        <v>123</v>
      </c>
      <c r="C115" s="36" t="s">
        <v>23</v>
      </c>
      <c r="D115" s="35" t="s">
        <v>124</v>
      </c>
      <c r="E115" s="36" t="s">
        <v>38</v>
      </c>
      <c r="F115" s="37">
        <v>45748</v>
      </c>
      <c r="G115" s="37">
        <v>45901</v>
      </c>
      <c r="H115" s="38">
        <v>70000</v>
      </c>
      <c r="I115" s="39">
        <v>0</v>
      </c>
      <c r="J115" s="40">
        <v>70000</v>
      </c>
      <c r="K115" s="40">
        <v>2009</v>
      </c>
      <c r="L115" s="111">
        <v>5025.38</v>
      </c>
      <c r="M115" s="41">
        <v>2128</v>
      </c>
      <c r="N115" s="40">
        <v>1740.46</v>
      </c>
      <c r="O115" s="40">
        <f t="shared" ref="O115:O119" si="23">+K115+L115+M115+N115</f>
        <v>10902.84</v>
      </c>
      <c r="P115" s="42">
        <f t="shared" ref="P115:P121" si="24">+J115-O115</f>
        <v>59097.16</v>
      </c>
    </row>
    <row r="116" spans="2:16" ht="30" customHeight="1" x14ac:dyDescent="0.25">
      <c r="B116" s="43" t="s">
        <v>125</v>
      </c>
      <c r="C116" s="36" t="s">
        <v>27</v>
      </c>
      <c r="D116" s="35" t="s">
        <v>126</v>
      </c>
      <c r="E116" s="36" t="s">
        <v>38</v>
      </c>
      <c r="F116" s="37">
        <v>45748</v>
      </c>
      <c r="G116" s="37">
        <v>45901</v>
      </c>
      <c r="H116" s="38">
        <v>70000</v>
      </c>
      <c r="I116" s="39">
        <v>0</v>
      </c>
      <c r="J116" s="40">
        <v>70000</v>
      </c>
      <c r="K116" s="40">
        <v>2009</v>
      </c>
      <c r="L116" s="40">
        <v>5368.48</v>
      </c>
      <c r="M116" s="41">
        <v>2128</v>
      </c>
      <c r="N116" s="40">
        <v>25</v>
      </c>
      <c r="O116" s="40">
        <f t="shared" si="23"/>
        <v>9530.48</v>
      </c>
      <c r="P116" s="42">
        <f t="shared" si="24"/>
        <v>60469.520000000004</v>
      </c>
    </row>
    <row r="117" spans="2:16" ht="30" customHeight="1" x14ac:dyDescent="0.25">
      <c r="B117" s="120" t="s">
        <v>127</v>
      </c>
      <c r="C117" s="36" t="s">
        <v>27</v>
      </c>
      <c r="D117" s="35" t="s">
        <v>128</v>
      </c>
      <c r="E117" s="36" t="s">
        <v>38</v>
      </c>
      <c r="F117" s="37">
        <v>45748</v>
      </c>
      <c r="G117" s="37">
        <v>45901</v>
      </c>
      <c r="H117" s="38">
        <v>70000</v>
      </c>
      <c r="I117" s="39">
        <v>0</v>
      </c>
      <c r="J117" s="40">
        <v>70000</v>
      </c>
      <c r="K117" s="40">
        <v>2009</v>
      </c>
      <c r="L117" s="40">
        <v>5368.48</v>
      </c>
      <c r="M117" s="41">
        <v>2128</v>
      </c>
      <c r="N117" s="40">
        <v>25</v>
      </c>
      <c r="O117" s="40">
        <f t="shared" si="23"/>
        <v>9530.48</v>
      </c>
      <c r="P117" s="42">
        <f t="shared" si="24"/>
        <v>60469.520000000004</v>
      </c>
    </row>
    <row r="118" spans="2:16" ht="30" customHeight="1" x14ac:dyDescent="0.25">
      <c r="B118" s="120" t="s">
        <v>129</v>
      </c>
      <c r="C118" s="36" t="s">
        <v>23</v>
      </c>
      <c r="D118" s="35" t="s">
        <v>102</v>
      </c>
      <c r="E118" s="36" t="s">
        <v>38</v>
      </c>
      <c r="F118" s="37">
        <v>45748</v>
      </c>
      <c r="G118" s="37">
        <v>45901</v>
      </c>
      <c r="H118" s="38">
        <v>70000</v>
      </c>
      <c r="I118" s="39">
        <v>0</v>
      </c>
      <c r="J118" s="40">
        <v>70000</v>
      </c>
      <c r="K118" s="40">
        <v>2009</v>
      </c>
      <c r="L118" s="40">
        <v>5368.48</v>
      </c>
      <c r="M118" s="41">
        <v>2128</v>
      </c>
      <c r="N118" s="40">
        <v>25</v>
      </c>
      <c r="O118" s="40">
        <f t="shared" si="23"/>
        <v>9530.48</v>
      </c>
      <c r="P118" s="42">
        <f t="shared" si="24"/>
        <v>60469.520000000004</v>
      </c>
    </row>
    <row r="119" spans="2:16" ht="30" customHeight="1" x14ac:dyDescent="0.25">
      <c r="B119" s="43" t="s">
        <v>130</v>
      </c>
      <c r="C119" s="36" t="s">
        <v>23</v>
      </c>
      <c r="D119" s="35" t="s">
        <v>131</v>
      </c>
      <c r="E119" s="36" t="s">
        <v>38</v>
      </c>
      <c r="F119" s="37">
        <v>45658</v>
      </c>
      <c r="G119" s="37">
        <v>45809</v>
      </c>
      <c r="H119" s="38">
        <v>70000</v>
      </c>
      <c r="I119" s="39">
        <v>0</v>
      </c>
      <c r="J119" s="40">
        <v>70000</v>
      </c>
      <c r="K119" s="40">
        <v>2009</v>
      </c>
      <c r="L119" s="40">
        <v>5368.48</v>
      </c>
      <c r="M119" s="41">
        <v>2128</v>
      </c>
      <c r="N119" s="40">
        <v>25</v>
      </c>
      <c r="O119" s="40">
        <f t="shared" si="23"/>
        <v>9530.48</v>
      </c>
      <c r="P119" s="42">
        <f t="shared" si="24"/>
        <v>60469.520000000004</v>
      </c>
    </row>
    <row r="120" spans="2:16" ht="30" customHeight="1" x14ac:dyDescent="0.25">
      <c r="B120" s="120" t="s">
        <v>132</v>
      </c>
      <c r="C120" s="36" t="s">
        <v>27</v>
      </c>
      <c r="D120" s="35" t="s">
        <v>71</v>
      </c>
      <c r="E120" s="36" t="s">
        <v>38</v>
      </c>
      <c r="F120" s="37">
        <v>45748</v>
      </c>
      <c r="G120" s="37">
        <v>45901</v>
      </c>
      <c r="H120" s="38">
        <v>125000</v>
      </c>
      <c r="I120" s="39">
        <v>0</v>
      </c>
      <c r="J120" s="40">
        <v>125000</v>
      </c>
      <c r="K120" s="124">
        <v>3587.5</v>
      </c>
      <c r="L120" s="125">
        <v>17985.990000000002</v>
      </c>
      <c r="M120" s="126">
        <v>3800</v>
      </c>
      <c r="N120" s="124">
        <v>25</v>
      </c>
      <c r="O120" s="40">
        <f>+K120+L120+M120+N120</f>
        <v>25398.49</v>
      </c>
      <c r="P120" s="42">
        <f t="shared" si="24"/>
        <v>99601.51</v>
      </c>
    </row>
    <row r="121" spans="2:16" ht="30" customHeight="1" x14ac:dyDescent="0.25">
      <c r="B121" s="120" t="s">
        <v>133</v>
      </c>
      <c r="C121" s="36" t="s">
        <v>27</v>
      </c>
      <c r="D121" s="35" t="s">
        <v>134</v>
      </c>
      <c r="E121" s="36" t="s">
        <v>38</v>
      </c>
      <c r="F121" s="37">
        <v>45748</v>
      </c>
      <c r="G121" s="37">
        <v>45901</v>
      </c>
      <c r="H121" s="38">
        <v>55000</v>
      </c>
      <c r="I121" s="39">
        <v>0</v>
      </c>
      <c r="J121" s="40">
        <v>55000</v>
      </c>
      <c r="K121" s="40">
        <v>1578.5</v>
      </c>
      <c r="L121" s="40">
        <v>2302.36</v>
      </c>
      <c r="M121" s="41">
        <v>1672</v>
      </c>
      <c r="N121" s="40">
        <v>1740.46</v>
      </c>
      <c r="O121" s="40">
        <f t="shared" ref="O121" si="25">+K121+L121+M121+N121</f>
        <v>7293.3200000000006</v>
      </c>
      <c r="P121" s="42">
        <f t="shared" si="24"/>
        <v>47706.68</v>
      </c>
    </row>
    <row r="122" spans="2:16" ht="21" customHeight="1" x14ac:dyDescent="0.25">
      <c r="B122" s="45" t="s">
        <v>29</v>
      </c>
      <c r="C122" s="28"/>
      <c r="D122" s="56">
        <v>9</v>
      </c>
      <c r="E122" s="47"/>
      <c r="F122" s="127"/>
      <c r="G122" s="132"/>
      <c r="H122" s="57">
        <f>SUM(H113:H121)</f>
        <v>670000</v>
      </c>
      <c r="I122" s="57">
        <f t="shared" ref="I122:P122" si="26">SUM(I113:I121)</f>
        <v>0</v>
      </c>
      <c r="J122" s="57">
        <f t="shared" si="26"/>
        <v>670000</v>
      </c>
      <c r="K122" s="57">
        <f t="shared" si="26"/>
        <v>19229</v>
      </c>
      <c r="L122" s="57">
        <f t="shared" si="26"/>
        <v>56838.42</v>
      </c>
      <c r="M122" s="57">
        <f t="shared" si="26"/>
        <v>20368</v>
      </c>
      <c r="N122" s="57">
        <f t="shared" si="26"/>
        <v>7086.84</v>
      </c>
      <c r="O122" s="57">
        <f t="shared" si="26"/>
        <v>103522.26000000001</v>
      </c>
      <c r="P122" s="76">
        <f t="shared" si="26"/>
        <v>566477.74000000011</v>
      </c>
    </row>
    <row r="123" spans="2:16" ht="28.5" customHeight="1" x14ac:dyDescent="0.25">
      <c r="B123" s="43"/>
      <c r="C123" s="28"/>
      <c r="D123" s="35"/>
      <c r="E123" s="47"/>
      <c r="F123" s="137"/>
      <c r="G123" s="138"/>
      <c r="H123" s="57"/>
      <c r="I123" s="49"/>
      <c r="J123" s="60"/>
      <c r="K123" s="60"/>
      <c r="L123" s="60"/>
      <c r="M123" s="48"/>
      <c r="N123" s="60"/>
      <c r="O123" s="60"/>
      <c r="P123" s="119"/>
    </row>
    <row r="124" spans="2:16" ht="28.5" customHeight="1" x14ac:dyDescent="0.25">
      <c r="B124" s="45" t="s">
        <v>135</v>
      </c>
      <c r="C124" s="28"/>
      <c r="D124" s="35"/>
      <c r="E124" s="47"/>
      <c r="F124" s="137"/>
      <c r="G124" s="138"/>
      <c r="H124" s="57"/>
      <c r="I124" s="49"/>
      <c r="J124" s="60"/>
      <c r="K124" s="60"/>
      <c r="L124" s="60"/>
      <c r="M124" s="48"/>
      <c r="N124" s="60"/>
      <c r="O124" s="60"/>
      <c r="P124" s="119"/>
    </row>
    <row r="125" spans="2:16" ht="28.5" customHeight="1" x14ac:dyDescent="0.25">
      <c r="B125" s="120" t="s">
        <v>136</v>
      </c>
      <c r="C125" s="140" t="s">
        <v>23</v>
      </c>
      <c r="D125" s="35" t="s">
        <v>137</v>
      </c>
      <c r="E125" s="36" t="s">
        <v>38</v>
      </c>
      <c r="F125" s="37">
        <v>45748</v>
      </c>
      <c r="G125" s="37">
        <v>45901</v>
      </c>
      <c r="H125" s="38">
        <v>70000</v>
      </c>
      <c r="I125" s="39">
        <v>0</v>
      </c>
      <c r="J125" s="112">
        <v>70000</v>
      </c>
      <c r="K125" s="112">
        <v>2009</v>
      </c>
      <c r="L125" s="112">
        <v>5368.48</v>
      </c>
      <c r="M125" s="41">
        <v>2128</v>
      </c>
      <c r="N125" s="112">
        <v>25</v>
      </c>
      <c r="O125" s="112">
        <f t="shared" ref="O125:O132" si="27">+K125+L125+M125+N125</f>
        <v>9530.48</v>
      </c>
      <c r="P125" s="141">
        <f t="shared" ref="P125:P127" si="28">+J125-O125</f>
        <v>60469.520000000004</v>
      </c>
    </row>
    <row r="126" spans="2:16" ht="28.5" customHeight="1" x14ac:dyDescent="0.25">
      <c r="B126" s="120" t="s">
        <v>138</v>
      </c>
      <c r="C126" s="36" t="s">
        <v>27</v>
      </c>
      <c r="D126" s="35" t="s">
        <v>139</v>
      </c>
      <c r="E126" s="36" t="s">
        <v>38</v>
      </c>
      <c r="F126" s="37">
        <v>45748</v>
      </c>
      <c r="G126" s="37">
        <v>45901</v>
      </c>
      <c r="H126" s="38">
        <v>70000</v>
      </c>
      <c r="I126" s="39">
        <v>0</v>
      </c>
      <c r="J126" s="112">
        <v>70000</v>
      </c>
      <c r="K126" s="112">
        <v>2009</v>
      </c>
      <c r="L126" s="112">
        <v>5368.48</v>
      </c>
      <c r="M126" s="41">
        <v>2128</v>
      </c>
      <c r="N126" s="112">
        <v>25</v>
      </c>
      <c r="O126" s="112">
        <f t="shared" si="27"/>
        <v>9530.48</v>
      </c>
      <c r="P126" s="141">
        <f t="shared" si="28"/>
        <v>60469.520000000004</v>
      </c>
    </row>
    <row r="127" spans="2:16" ht="28.5" customHeight="1" x14ac:dyDescent="0.25">
      <c r="B127" s="120" t="s">
        <v>140</v>
      </c>
      <c r="C127" s="36" t="s">
        <v>23</v>
      </c>
      <c r="D127" s="35" t="s">
        <v>102</v>
      </c>
      <c r="E127" s="36" t="s">
        <v>38</v>
      </c>
      <c r="F127" s="37">
        <v>45717</v>
      </c>
      <c r="G127" s="37">
        <v>45870</v>
      </c>
      <c r="H127" s="38">
        <v>70000</v>
      </c>
      <c r="I127" s="39">
        <v>0</v>
      </c>
      <c r="J127" s="112">
        <v>70000</v>
      </c>
      <c r="K127" s="112">
        <v>2009</v>
      </c>
      <c r="L127" s="112">
        <v>5368.48</v>
      </c>
      <c r="M127" s="41">
        <v>2128</v>
      </c>
      <c r="N127" s="112">
        <v>25</v>
      </c>
      <c r="O127" s="112">
        <f t="shared" si="27"/>
        <v>9530.48</v>
      </c>
      <c r="P127" s="141">
        <f t="shared" si="28"/>
        <v>60469.520000000004</v>
      </c>
    </row>
    <row r="128" spans="2:16" ht="28.5" customHeight="1" x14ac:dyDescent="0.25">
      <c r="B128" s="120" t="s">
        <v>141</v>
      </c>
      <c r="C128" s="36" t="s">
        <v>107</v>
      </c>
      <c r="D128" s="35" t="s">
        <v>142</v>
      </c>
      <c r="E128" s="36" t="s">
        <v>38</v>
      </c>
      <c r="F128" s="37">
        <v>45748</v>
      </c>
      <c r="G128" s="37">
        <v>45901</v>
      </c>
      <c r="H128" s="38">
        <v>43500</v>
      </c>
      <c r="I128" s="39">
        <v>0</v>
      </c>
      <c r="J128" s="112">
        <v>43500</v>
      </c>
      <c r="K128" s="112">
        <v>1248.45</v>
      </c>
      <c r="L128" s="112">
        <v>936.62</v>
      </c>
      <c r="M128" s="41">
        <v>1322.4</v>
      </c>
      <c r="N128" s="112">
        <v>25</v>
      </c>
      <c r="O128" s="112">
        <f t="shared" si="27"/>
        <v>3532.4700000000003</v>
      </c>
      <c r="P128" s="141">
        <f>+J128-O128</f>
        <v>39967.53</v>
      </c>
    </row>
    <row r="129" spans="2:16" ht="28.5" customHeight="1" x14ac:dyDescent="0.25">
      <c r="B129" s="120" t="s">
        <v>143</v>
      </c>
      <c r="C129" s="36" t="s">
        <v>107</v>
      </c>
      <c r="D129" s="35" t="s">
        <v>85</v>
      </c>
      <c r="E129" s="36" t="s">
        <v>38</v>
      </c>
      <c r="F129" s="37">
        <v>45717</v>
      </c>
      <c r="G129" s="37">
        <v>45870</v>
      </c>
      <c r="H129" s="38">
        <v>70000</v>
      </c>
      <c r="I129" s="39">
        <v>0</v>
      </c>
      <c r="J129" s="112">
        <v>70000</v>
      </c>
      <c r="K129" s="112">
        <v>2009</v>
      </c>
      <c r="L129" s="112">
        <v>5368.48</v>
      </c>
      <c r="M129" s="41">
        <v>2128</v>
      </c>
      <c r="N129" s="112">
        <v>25</v>
      </c>
      <c r="O129" s="112">
        <f t="shared" si="27"/>
        <v>9530.48</v>
      </c>
      <c r="P129" s="141">
        <f t="shared" ref="P129:P131" si="29">+J129-O129</f>
        <v>60469.520000000004</v>
      </c>
    </row>
    <row r="130" spans="2:16" ht="28.5" customHeight="1" x14ac:dyDescent="0.25">
      <c r="B130" s="120" t="s">
        <v>144</v>
      </c>
      <c r="C130" s="36" t="s">
        <v>27</v>
      </c>
      <c r="D130" s="35" t="s">
        <v>126</v>
      </c>
      <c r="E130" s="36" t="s">
        <v>38</v>
      </c>
      <c r="F130" s="37">
        <v>45748</v>
      </c>
      <c r="G130" s="37">
        <v>45901</v>
      </c>
      <c r="H130" s="38">
        <v>70000</v>
      </c>
      <c r="I130" s="39">
        <v>0</v>
      </c>
      <c r="J130" s="112">
        <v>70000</v>
      </c>
      <c r="K130" s="112">
        <v>2009</v>
      </c>
      <c r="L130" s="112">
        <v>5025.38</v>
      </c>
      <c r="M130" s="41">
        <v>2128</v>
      </c>
      <c r="N130" s="112">
        <v>1740.46</v>
      </c>
      <c r="O130" s="112">
        <f t="shared" si="27"/>
        <v>10902.84</v>
      </c>
      <c r="P130" s="141">
        <f t="shared" si="29"/>
        <v>59097.16</v>
      </c>
    </row>
    <row r="131" spans="2:16" ht="28.5" customHeight="1" x14ac:dyDescent="0.25">
      <c r="B131" s="120" t="s">
        <v>145</v>
      </c>
      <c r="C131" s="36" t="s">
        <v>27</v>
      </c>
      <c r="D131" s="106" t="s">
        <v>85</v>
      </c>
      <c r="E131" s="36" t="s">
        <v>38</v>
      </c>
      <c r="F131" s="37">
        <v>45748</v>
      </c>
      <c r="G131" s="37">
        <v>45901</v>
      </c>
      <c r="H131" s="38">
        <v>70000</v>
      </c>
      <c r="I131" s="39">
        <v>0</v>
      </c>
      <c r="J131" s="112">
        <v>70000</v>
      </c>
      <c r="K131" s="112">
        <v>2009</v>
      </c>
      <c r="L131" s="112">
        <v>5368.48</v>
      </c>
      <c r="M131" s="41">
        <v>2128</v>
      </c>
      <c r="N131" s="112">
        <v>25</v>
      </c>
      <c r="O131" s="112">
        <f t="shared" si="27"/>
        <v>9530.48</v>
      </c>
      <c r="P131" s="141">
        <f t="shared" si="29"/>
        <v>60469.520000000004</v>
      </c>
    </row>
    <row r="132" spans="2:16" ht="28.5" customHeight="1" x14ac:dyDescent="0.25">
      <c r="B132" s="120" t="s">
        <v>146</v>
      </c>
      <c r="C132" s="36" t="s">
        <v>27</v>
      </c>
      <c r="D132" s="35" t="s">
        <v>147</v>
      </c>
      <c r="E132" s="36" t="s">
        <v>38</v>
      </c>
      <c r="F132" s="37">
        <v>45689</v>
      </c>
      <c r="G132" s="37">
        <v>45839</v>
      </c>
      <c r="H132" s="38">
        <v>25000</v>
      </c>
      <c r="I132" s="39">
        <v>0</v>
      </c>
      <c r="J132" s="112">
        <v>25000</v>
      </c>
      <c r="K132" s="112">
        <v>717.5</v>
      </c>
      <c r="L132" s="142">
        <v>0</v>
      </c>
      <c r="M132" s="41">
        <v>760</v>
      </c>
      <c r="N132" s="112">
        <v>25</v>
      </c>
      <c r="O132" s="112">
        <f t="shared" si="27"/>
        <v>1502.5</v>
      </c>
      <c r="P132" s="141">
        <f>+J132-O132</f>
        <v>23497.5</v>
      </c>
    </row>
    <row r="133" spans="2:16" ht="21" customHeight="1" x14ac:dyDescent="0.25">
      <c r="B133" s="45" t="s">
        <v>29</v>
      </c>
      <c r="C133" s="28"/>
      <c r="D133" s="56">
        <v>8</v>
      </c>
      <c r="E133" s="47"/>
      <c r="F133" s="127"/>
      <c r="G133" s="132"/>
      <c r="H133" s="57">
        <f>SUM(H125:H132)</f>
        <v>488500</v>
      </c>
      <c r="I133" s="57">
        <f t="shared" ref="I133:P133" si="30">SUM(I125:I132)</f>
        <v>0</v>
      </c>
      <c r="J133" s="57">
        <f t="shared" si="30"/>
        <v>488500</v>
      </c>
      <c r="K133" s="57">
        <f t="shared" si="30"/>
        <v>14019.95</v>
      </c>
      <c r="L133" s="57">
        <f t="shared" si="30"/>
        <v>32804.399999999994</v>
      </c>
      <c r="M133" s="57">
        <f t="shared" si="30"/>
        <v>14850.4</v>
      </c>
      <c r="N133" s="57">
        <f t="shared" si="30"/>
        <v>1915.46</v>
      </c>
      <c r="O133" s="57">
        <f t="shared" si="30"/>
        <v>63590.209999999992</v>
      </c>
      <c r="P133" s="76">
        <f t="shared" si="30"/>
        <v>424909.79000000004</v>
      </c>
    </row>
    <row r="134" spans="2:16" ht="28.5" customHeight="1" x14ac:dyDescent="0.25">
      <c r="B134" s="45"/>
      <c r="C134" s="28"/>
      <c r="D134" s="56"/>
      <c r="E134" s="47"/>
      <c r="F134" s="137"/>
      <c r="G134" s="138"/>
      <c r="H134" s="57"/>
      <c r="I134" s="49"/>
      <c r="J134" s="60"/>
      <c r="K134" s="60"/>
      <c r="L134" s="60"/>
      <c r="M134" s="48"/>
      <c r="N134" s="60"/>
      <c r="O134" s="60"/>
      <c r="P134" s="119"/>
    </row>
    <row r="135" spans="2:16" ht="28.5" customHeight="1" x14ac:dyDescent="0.25">
      <c r="B135" s="45" t="s">
        <v>148</v>
      </c>
      <c r="C135" s="28"/>
      <c r="D135" s="56"/>
      <c r="E135" s="47"/>
      <c r="F135" s="137"/>
      <c r="G135" s="138"/>
      <c r="H135" s="57"/>
      <c r="I135" s="49"/>
      <c r="J135" s="60"/>
      <c r="K135" s="60"/>
      <c r="L135" s="60"/>
      <c r="M135" s="48"/>
      <c r="N135" s="60"/>
      <c r="O135" s="60"/>
      <c r="P135" s="119"/>
    </row>
    <row r="136" spans="2:16" ht="28.5" customHeight="1" x14ac:dyDescent="0.25">
      <c r="B136" s="120" t="s">
        <v>149</v>
      </c>
      <c r="C136" s="63" t="s">
        <v>27</v>
      </c>
      <c r="D136" s="121" t="s">
        <v>150</v>
      </c>
      <c r="E136" s="35" t="s">
        <v>38</v>
      </c>
      <c r="F136" s="37">
        <v>45748</v>
      </c>
      <c r="G136" s="37">
        <v>45901</v>
      </c>
      <c r="H136" s="38">
        <v>120000</v>
      </c>
      <c r="I136" s="65">
        <v>0</v>
      </c>
      <c r="J136" s="134">
        <v>120000</v>
      </c>
      <c r="K136" s="134">
        <v>3444</v>
      </c>
      <c r="L136" s="134">
        <v>16381</v>
      </c>
      <c r="M136" s="41">
        <v>3648</v>
      </c>
      <c r="N136" s="38">
        <v>1740.46</v>
      </c>
      <c r="O136" s="66">
        <f>+K136+L136+M136+N136</f>
        <v>25213.46</v>
      </c>
      <c r="P136" s="67">
        <f>+J136-O136</f>
        <v>94786.540000000008</v>
      </c>
    </row>
    <row r="137" spans="2:16" ht="28.5" customHeight="1" x14ac:dyDescent="0.25">
      <c r="B137" s="120" t="s">
        <v>151</v>
      </c>
      <c r="C137" s="36" t="s">
        <v>23</v>
      </c>
      <c r="D137" s="35" t="s">
        <v>137</v>
      </c>
      <c r="E137" s="36" t="s">
        <v>38</v>
      </c>
      <c r="F137" s="37">
        <v>45748</v>
      </c>
      <c r="G137" s="37">
        <v>45901</v>
      </c>
      <c r="H137" s="38">
        <v>70000</v>
      </c>
      <c r="I137" s="39">
        <v>0</v>
      </c>
      <c r="J137" s="40">
        <v>70000</v>
      </c>
      <c r="K137" s="40">
        <v>2009</v>
      </c>
      <c r="L137" s="40">
        <v>5368.48</v>
      </c>
      <c r="M137" s="41">
        <v>2128</v>
      </c>
      <c r="N137" s="40">
        <v>25</v>
      </c>
      <c r="O137" s="40">
        <f t="shared" ref="O137:O142" si="31">+K137+L137+M137+N137</f>
        <v>9530.48</v>
      </c>
      <c r="P137" s="42">
        <f t="shared" ref="P137:P142" si="32">+J137-O137</f>
        <v>60469.520000000004</v>
      </c>
    </row>
    <row r="138" spans="2:16" ht="28.5" customHeight="1" x14ac:dyDescent="0.25">
      <c r="B138" s="120" t="s">
        <v>152</v>
      </c>
      <c r="C138" s="36" t="s">
        <v>23</v>
      </c>
      <c r="D138" s="35" t="s">
        <v>114</v>
      </c>
      <c r="E138" s="36" t="s">
        <v>38</v>
      </c>
      <c r="F138" s="37">
        <v>45748</v>
      </c>
      <c r="G138" s="37">
        <v>45901</v>
      </c>
      <c r="H138" s="38">
        <v>70000</v>
      </c>
      <c r="I138" s="39">
        <v>0</v>
      </c>
      <c r="J138" s="40">
        <v>70000</v>
      </c>
      <c r="K138" s="40">
        <v>2009</v>
      </c>
      <c r="L138" s="40">
        <v>5368.48</v>
      </c>
      <c r="M138" s="41">
        <v>2128</v>
      </c>
      <c r="N138" s="40">
        <v>25</v>
      </c>
      <c r="O138" s="40">
        <f t="shared" si="31"/>
        <v>9530.48</v>
      </c>
      <c r="P138" s="42">
        <f t="shared" si="32"/>
        <v>60469.520000000004</v>
      </c>
    </row>
    <row r="139" spans="2:16" ht="28.5" customHeight="1" x14ac:dyDescent="0.25">
      <c r="B139" s="120" t="s">
        <v>153</v>
      </c>
      <c r="C139" s="36" t="s">
        <v>27</v>
      </c>
      <c r="D139" s="35" t="s">
        <v>85</v>
      </c>
      <c r="E139" s="36" t="s">
        <v>38</v>
      </c>
      <c r="F139" s="37">
        <v>45717</v>
      </c>
      <c r="G139" s="37">
        <v>45870</v>
      </c>
      <c r="H139" s="38">
        <v>70000</v>
      </c>
      <c r="I139" s="39">
        <v>0</v>
      </c>
      <c r="J139" s="40">
        <v>70000</v>
      </c>
      <c r="K139" s="40">
        <v>2009</v>
      </c>
      <c r="L139" s="40">
        <v>5368.48</v>
      </c>
      <c r="M139" s="41">
        <v>2128</v>
      </c>
      <c r="N139" s="40">
        <v>25</v>
      </c>
      <c r="O139" s="40">
        <f t="shared" si="31"/>
        <v>9530.48</v>
      </c>
      <c r="P139" s="42">
        <f t="shared" si="32"/>
        <v>60469.520000000004</v>
      </c>
    </row>
    <row r="140" spans="2:16" ht="28.5" customHeight="1" x14ac:dyDescent="0.25">
      <c r="B140" s="120" t="s">
        <v>154</v>
      </c>
      <c r="C140" s="36" t="s">
        <v>23</v>
      </c>
      <c r="D140" s="35" t="s">
        <v>102</v>
      </c>
      <c r="E140" s="36" t="s">
        <v>38</v>
      </c>
      <c r="F140" s="37">
        <v>45717</v>
      </c>
      <c r="G140" s="37">
        <v>45870</v>
      </c>
      <c r="H140" s="38">
        <v>70000</v>
      </c>
      <c r="I140" s="39">
        <v>0</v>
      </c>
      <c r="J140" s="40">
        <v>70000</v>
      </c>
      <c r="K140" s="40">
        <v>2009</v>
      </c>
      <c r="L140" s="40">
        <v>5368.48</v>
      </c>
      <c r="M140" s="41">
        <v>2128</v>
      </c>
      <c r="N140" s="40">
        <v>25</v>
      </c>
      <c r="O140" s="40">
        <f t="shared" si="31"/>
        <v>9530.48</v>
      </c>
      <c r="P140" s="42">
        <f t="shared" si="32"/>
        <v>60469.520000000004</v>
      </c>
    </row>
    <row r="141" spans="2:16" ht="28.5" customHeight="1" x14ac:dyDescent="0.25">
      <c r="B141" s="120" t="s">
        <v>155</v>
      </c>
      <c r="C141" s="36" t="s">
        <v>27</v>
      </c>
      <c r="D141" s="35" t="s">
        <v>102</v>
      </c>
      <c r="E141" s="36" t="s">
        <v>38</v>
      </c>
      <c r="F141" s="37">
        <v>45748</v>
      </c>
      <c r="G141" s="37">
        <v>45901</v>
      </c>
      <c r="H141" s="38">
        <v>70000</v>
      </c>
      <c r="I141" s="39">
        <v>0</v>
      </c>
      <c r="J141" s="40">
        <v>70000</v>
      </c>
      <c r="K141" s="40">
        <v>2009</v>
      </c>
      <c r="L141" s="40">
        <v>5368.48</v>
      </c>
      <c r="M141" s="41">
        <v>2128</v>
      </c>
      <c r="N141" s="40">
        <v>25</v>
      </c>
      <c r="O141" s="40">
        <f t="shared" si="31"/>
        <v>9530.48</v>
      </c>
      <c r="P141" s="42">
        <f t="shared" si="32"/>
        <v>60469.520000000004</v>
      </c>
    </row>
    <row r="142" spans="2:16" ht="28.5" customHeight="1" x14ac:dyDescent="0.25">
      <c r="B142" s="120" t="s">
        <v>156</v>
      </c>
      <c r="C142" s="36" t="s">
        <v>23</v>
      </c>
      <c r="D142" s="106" t="s">
        <v>85</v>
      </c>
      <c r="E142" s="36" t="s">
        <v>38</v>
      </c>
      <c r="F142" s="37">
        <v>45748</v>
      </c>
      <c r="G142" s="37">
        <v>45901</v>
      </c>
      <c r="H142" s="38">
        <v>70000</v>
      </c>
      <c r="I142" s="39">
        <v>0</v>
      </c>
      <c r="J142" s="40">
        <v>70000</v>
      </c>
      <c r="K142" s="40">
        <v>2009</v>
      </c>
      <c r="L142" s="40">
        <v>5368.48</v>
      </c>
      <c r="M142" s="41">
        <v>2128</v>
      </c>
      <c r="N142" s="40">
        <v>25</v>
      </c>
      <c r="O142" s="40">
        <f t="shared" si="31"/>
        <v>9530.48</v>
      </c>
      <c r="P142" s="42">
        <f t="shared" si="32"/>
        <v>60469.520000000004</v>
      </c>
    </row>
    <row r="143" spans="2:16" ht="28.5" customHeight="1" x14ac:dyDescent="0.25">
      <c r="B143" s="43" t="s">
        <v>157</v>
      </c>
      <c r="C143" s="36" t="s">
        <v>107</v>
      </c>
      <c r="D143" s="35" t="s">
        <v>158</v>
      </c>
      <c r="E143" s="36" t="s">
        <v>38</v>
      </c>
      <c r="F143" s="37">
        <v>45748</v>
      </c>
      <c r="G143" s="37">
        <v>45901</v>
      </c>
      <c r="H143" s="38">
        <v>43500</v>
      </c>
      <c r="I143" s="39">
        <v>0</v>
      </c>
      <c r="J143" s="40">
        <v>43500</v>
      </c>
      <c r="K143" s="40">
        <v>1248.45</v>
      </c>
      <c r="L143" s="40">
        <v>936.62</v>
      </c>
      <c r="M143" s="41">
        <v>1322.4</v>
      </c>
      <c r="N143" s="40">
        <v>25</v>
      </c>
      <c r="O143" s="40">
        <f>+K143+L143+M143+N143</f>
        <v>3532.4700000000003</v>
      </c>
      <c r="P143" s="42">
        <f>+J143-O143</f>
        <v>39967.53</v>
      </c>
    </row>
    <row r="144" spans="2:16" ht="28.5" customHeight="1" x14ac:dyDescent="0.25">
      <c r="B144" s="120" t="s">
        <v>159</v>
      </c>
      <c r="C144" s="36" t="s">
        <v>27</v>
      </c>
      <c r="D144" s="35" t="s">
        <v>160</v>
      </c>
      <c r="E144" s="36" t="s">
        <v>38</v>
      </c>
      <c r="F144" s="37">
        <v>45748</v>
      </c>
      <c r="G144" s="37">
        <v>45901</v>
      </c>
      <c r="H144" s="38">
        <v>55000</v>
      </c>
      <c r="I144" s="39">
        <v>0</v>
      </c>
      <c r="J144" s="40">
        <v>55000</v>
      </c>
      <c r="K144" s="40">
        <v>1578.5</v>
      </c>
      <c r="L144" s="40">
        <v>2559.6799999999998</v>
      </c>
      <c r="M144" s="41">
        <v>1672</v>
      </c>
      <c r="N144" s="40">
        <v>25</v>
      </c>
      <c r="O144" s="40">
        <f>+K144+L144+M144+N144</f>
        <v>5835.18</v>
      </c>
      <c r="P144" s="42">
        <f>+J144-O144</f>
        <v>49164.82</v>
      </c>
    </row>
    <row r="145" spans="2:17" ht="21" customHeight="1" x14ac:dyDescent="0.25">
      <c r="B145" s="45" t="s">
        <v>29</v>
      </c>
      <c r="C145" s="28"/>
      <c r="D145" s="56">
        <v>9</v>
      </c>
      <c r="E145" s="47"/>
      <c r="F145" s="127"/>
      <c r="G145" s="132"/>
      <c r="H145" s="57">
        <f>SUM(H136:H144)</f>
        <v>638500</v>
      </c>
      <c r="I145" s="57">
        <f t="shared" ref="I145:P145" si="33">SUM(I136:I144)</f>
        <v>0</v>
      </c>
      <c r="J145" s="57">
        <f t="shared" si="33"/>
        <v>638500</v>
      </c>
      <c r="K145" s="57">
        <f t="shared" si="33"/>
        <v>18324.95</v>
      </c>
      <c r="L145" s="57">
        <f t="shared" si="33"/>
        <v>52088.179999999993</v>
      </c>
      <c r="M145" s="57">
        <f t="shared" si="33"/>
        <v>19410.400000000001</v>
      </c>
      <c r="N145" s="57">
        <f t="shared" si="33"/>
        <v>1940.46</v>
      </c>
      <c r="O145" s="57">
        <f t="shared" si="33"/>
        <v>91763.989999999991</v>
      </c>
      <c r="P145" s="76">
        <f t="shared" si="33"/>
        <v>546736.01</v>
      </c>
    </row>
    <row r="146" spans="2:17" ht="28.5" customHeight="1" x14ac:dyDescent="0.25">
      <c r="B146" s="45"/>
      <c r="C146" s="28"/>
      <c r="D146" s="56"/>
      <c r="E146" s="47"/>
      <c r="F146" s="137"/>
      <c r="G146" s="138"/>
      <c r="H146" s="57"/>
      <c r="I146" s="49"/>
      <c r="J146" s="60"/>
      <c r="K146" s="60"/>
      <c r="L146" s="60"/>
      <c r="M146" s="48"/>
      <c r="N146" s="60"/>
      <c r="O146" s="60"/>
      <c r="P146" s="119"/>
    </row>
    <row r="147" spans="2:17" ht="28.5" customHeight="1" x14ac:dyDescent="0.25">
      <c r="B147" s="45" t="s">
        <v>161</v>
      </c>
      <c r="C147" s="28"/>
      <c r="D147" s="56"/>
      <c r="E147" s="47"/>
      <c r="F147" s="137"/>
      <c r="G147" s="138"/>
      <c r="H147" s="57"/>
      <c r="I147" s="49"/>
      <c r="J147" s="60"/>
      <c r="K147" s="60"/>
      <c r="L147" s="60"/>
      <c r="M147" s="48"/>
      <c r="N147" s="60"/>
      <c r="O147" s="60"/>
      <c r="P147" s="119"/>
    </row>
    <row r="148" spans="2:17" ht="24" customHeight="1" x14ac:dyDescent="0.25">
      <c r="B148" s="120" t="s">
        <v>162</v>
      </c>
      <c r="C148" s="36" t="s">
        <v>27</v>
      </c>
      <c r="D148" s="35" t="s">
        <v>163</v>
      </c>
      <c r="E148" s="36" t="s">
        <v>38</v>
      </c>
      <c r="F148" s="37">
        <v>45748</v>
      </c>
      <c r="G148" s="37">
        <v>45901</v>
      </c>
      <c r="H148" s="38">
        <v>120000</v>
      </c>
      <c r="I148" s="39">
        <v>0</v>
      </c>
      <c r="J148" s="40">
        <v>120000</v>
      </c>
      <c r="K148" s="40">
        <v>3444</v>
      </c>
      <c r="L148" s="40">
        <v>16809.87</v>
      </c>
      <c r="M148" s="41">
        <v>3648</v>
      </c>
      <c r="N148" s="40">
        <v>25</v>
      </c>
      <c r="O148" s="40">
        <f t="shared" ref="O148:O154" si="34">+K148+L148+M148+N148</f>
        <v>23926.87</v>
      </c>
      <c r="P148" s="42">
        <f t="shared" ref="P148:P154" si="35">+J148-O148</f>
        <v>96073.13</v>
      </c>
    </row>
    <row r="149" spans="2:17" ht="24" customHeight="1" x14ac:dyDescent="0.25">
      <c r="B149" s="120" t="s">
        <v>164</v>
      </c>
      <c r="C149" s="34" t="s">
        <v>27</v>
      </c>
      <c r="D149" s="35" t="s">
        <v>114</v>
      </c>
      <c r="E149" s="36" t="s">
        <v>38</v>
      </c>
      <c r="F149" s="37">
        <v>45748</v>
      </c>
      <c r="G149" s="37">
        <v>45901</v>
      </c>
      <c r="H149" s="38">
        <v>70000</v>
      </c>
      <c r="I149" s="39">
        <v>0</v>
      </c>
      <c r="J149" s="40">
        <v>70000</v>
      </c>
      <c r="K149" s="40">
        <v>2009</v>
      </c>
      <c r="L149" s="40">
        <v>5025.38</v>
      </c>
      <c r="M149" s="41">
        <v>2128</v>
      </c>
      <c r="N149" s="40">
        <v>1740.46</v>
      </c>
      <c r="O149" s="40">
        <f t="shared" si="34"/>
        <v>10902.84</v>
      </c>
      <c r="P149" s="42">
        <f t="shared" si="35"/>
        <v>59097.16</v>
      </c>
    </row>
    <row r="150" spans="2:17" ht="24" customHeight="1" x14ac:dyDescent="0.25">
      <c r="B150" s="120" t="s">
        <v>165</v>
      </c>
      <c r="C150" s="34" t="s">
        <v>27</v>
      </c>
      <c r="D150" s="35" t="s">
        <v>166</v>
      </c>
      <c r="E150" s="36" t="s">
        <v>38</v>
      </c>
      <c r="F150" s="37">
        <v>45748</v>
      </c>
      <c r="G150" s="37">
        <v>45901</v>
      </c>
      <c r="H150" s="38">
        <v>70000</v>
      </c>
      <c r="I150" s="39">
        <v>0</v>
      </c>
      <c r="J150" s="40">
        <v>70000</v>
      </c>
      <c r="K150" s="40">
        <v>2009</v>
      </c>
      <c r="L150" s="40">
        <v>4682.29</v>
      </c>
      <c r="M150" s="41">
        <v>2128</v>
      </c>
      <c r="N150" s="40">
        <v>3455.92</v>
      </c>
      <c r="O150" s="40">
        <f t="shared" si="34"/>
        <v>12275.210000000001</v>
      </c>
      <c r="P150" s="42">
        <f t="shared" si="35"/>
        <v>57724.79</v>
      </c>
    </row>
    <row r="151" spans="2:17" ht="24" customHeight="1" x14ac:dyDescent="0.25">
      <c r="B151" s="120" t="s">
        <v>167</v>
      </c>
      <c r="C151" s="34" t="s">
        <v>27</v>
      </c>
      <c r="D151" s="35" t="s">
        <v>85</v>
      </c>
      <c r="E151" s="36" t="s">
        <v>38</v>
      </c>
      <c r="F151" s="37">
        <v>45717</v>
      </c>
      <c r="G151" s="37">
        <v>45870</v>
      </c>
      <c r="H151" s="38">
        <v>70000</v>
      </c>
      <c r="I151" s="39">
        <v>0</v>
      </c>
      <c r="J151" s="40">
        <v>70000</v>
      </c>
      <c r="K151" s="40">
        <v>2009</v>
      </c>
      <c r="L151" s="40">
        <v>5368.48</v>
      </c>
      <c r="M151" s="41">
        <v>2128</v>
      </c>
      <c r="N151" s="40">
        <v>25</v>
      </c>
      <c r="O151" s="40">
        <f t="shared" si="34"/>
        <v>9530.48</v>
      </c>
      <c r="P151" s="42">
        <f t="shared" si="35"/>
        <v>60469.520000000004</v>
      </c>
    </row>
    <row r="152" spans="2:17" ht="24" customHeight="1" x14ac:dyDescent="0.25">
      <c r="B152" s="120" t="s">
        <v>168</v>
      </c>
      <c r="C152" s="34" t="s">
        <v>27</v>
      </c>
      <c r="D152" s="35" t="s">
        <v>85</v>
      </c>
      <c r="E152" s="36" t="s">
        <v>38</v>
      </c>
      <c r="F152" s="37">
        <v>45748</v>
      </c>
      <c r="G152" s="37">
        <v>45901</v>
      </c>
      <c r="H152" s="38">
        <v>70000</v>
      </c>
      <c r="I152" s="39">
        <v>0</v>
      </c>
      <c r="J152" s="40">
        <v>70000</v>
      </c>
      <c r="K152" s="40">
        <v>2009</v>
      </c>
      <c r="L152" s="40">
        <v>5025.38</v>
      </c>
      <c r="M152" s="41">
        <v>2128</v>
      </c>
      <c r="N152" s="40">
        <v>1740.46</v>
      </c>
      <c r="O152" s="40">
        <f t="shared" si="34"/>
        <v>10902.84</v>
      </c>
      <c r="P152" s="42">
        <f t="shared" si="35"/>
        <v>59097.16</v>
      </c>
    </row>
    <row r="153" spans="2:17" ht="24" customHeight="1" x14ac:dyDescent="0.25">
      <c r="B153" s="120" t="s">
        <v>169</v>
      </c>
      <c r="C153" s="34" t="s">
        <v>27</v>
      </c>
      <c r="D153" s="35" t="s">
        <v>102</v>
      </c>
      <c r="E153" s="36" t="s">
        <v>38</v>
      </c>
      <c r="F153" s="37">
        <v>45717</v>
      </c>
      <c r="G153" s="37">
        <v>45870</v>
      </c>
      <c r="H153" s="38">
        <v>70000</v>
      </c>
      <c r="I153" s="39">
        <v>0</v>
      </c>
      <c r="J153" s="40">
        <v>70000</v>
      </c>
      <c r="K153" s="40">
        <v>2009</v>
      </c>
      <c r="L153" s="40">
        <v>5368.48</v>
      </c>
      <c r="M153" s="41">
        <v>2128</v>
      </c>
      <c r="N153" s="40">
        <v>25</v>
      </c>
      <c r="O153" s="40">
        <f t="shared" si="34"/>
        <v>9530.48</v>
      </c>
      <c r="P153" s="42">
        <f t="shared" si="35"/>
        <v>60469.520000000004</v>
      </c>
    </row>
    <row r="154" spans="2:17" ht="24" customHeight="1" x14ac:dyDescent="0.25">
      <c r="B154" s="120" t="s">
        <v>170</v>
      </c>
      <c r="C154" s="34" t="s">
        <v>107</v>
      </c>
      <c r="D154" s="35" t="s">
        <v>102</v>
      </c>
      <c r="E154" s="36" t="s">
        <v>38</v>
      </c>
      <c r="F154" s="37">
        <v>45717</v>
      </c>
      <c r="G154" s="37">
        <v>45870</v>
      </c>
      <c r="H154" s="38">
        <v>70000</v>
      </c>
      <c r="I154" s="39">
        <v>0</v>
      </c>
      <c r="J154" s="40">
        <v>70000</v>
      </c>
      <c r="K154" s="40">
        <v>2009</v>
      </c>
      <c r="L154" s="40">
        <v>5368.48</v>
      </c>
      <c r="M154" s="41">
        <v>2128</v>
      </c>
      <c r="N154" s="40">
        <v>25</v>
      </c>
      <c r="O154" s="40">
        <f t="shared" si="34"/>
        <v>9530.48</v>
      </c>
      <c r="P154" s="42">
        <f t="shared" si="35"/>
        <v>60469.520000000004</v>
      </c>
    </row>
    <row r="155" spans="2:17" ht="24" customHeight="1" x14ac:dyDescent="0.25">
      <c r="B155" s="120" t="s">
        <v>171</v>
      </c>
      <c r="C155" s="34" t="s">
        <v>107</v>
      </c>
      <c r="D155" s="35" t="s">
        <v>158</v>
      </c>
      <c r="E155" s="36" t="s">
        <v>38</v>
      </c>
      <c r="F155" s="37">
        <v>45717</v>
      </c>
      <c r="G155" s="37">
        <v>45870</v>
      </c>
      <c r="H155" s="38">
        <v>43500</v>
      </c>
      <c r="I155" s="39">
        <v>0</v>
      </c>
      <c r="J155" s="40">
        <v>43500</v>
      </c>
      <c r="K155" s="40">
        <v>1248.45</v>
      </c>
      <c r="L155" s="40">
        <v>936.62</v>
      </c>
      <c r="M155" s="41">
        <v>1322.4</v>
      </c>
      <c r="N155" s="40">
        <v>25</v>
      </c>
      <c r="O155" s="40">
        <f>+K155+L155+M155+N155</f>
        <v>3532.4700000000003</v>
      </c>
      <c r="P155" s="42">
        <f>+J155-O155</f>
        <v>39967.53</v>
      </c>
    </row>
    <row r="156" spans="2:17" ht="21" customHeight="1" x14ac:dyDescent="0.25">
      <c r="B156" s="45" t="s">
        <v>29</v>
      </c>
      <c r="C156" s="28"/>
      <c r="D156" s="56">
        <v>8</v>
      </c>
      <c r="E156" s="47"/>
      <c r="F156" s="127"/>
      <c r="G156" s="132"/>
      <c r="H156" s="57">
        <f>SUM(H148:H155)</f>
        <v>583500</v>
      </c>
      <c r="I156" s="57">
        <f t="shared" ref="I156:P156" si="36">SUM(I148:I155)</f>
        <v>0</v>
      </c>
      <c r="J156" s="57">
        <f t="shared" si="36"/>
        <v>583500</v>
      </c>
      <c r="K156" s="57">
        <f t="shared" si="36"/>
        <v>16746.45</v>
      </c>
      <c r="L156" s="57">
        <f t="shared" si="36"/>
        <v>48584.98</v>
      </c>
      <c r="M156" s="57">
        <f t="shared" si="36"/>
        <v>17738.400000000001</v>
      </c>
      <c r="N156" s="57">
        <f t="shared" si="36"/>
        <v>7061.84</v>
      </c>
      <c r="O156" s="57">
        <f t="shared" si="36"/>
        <v>90131.669999999984</v>
      </c>
      <c r="P156" s="76">
        <f t="shared" si="36"/>
        <v>493368.33000000007</v>
      </c>
    </row>
    <row r="157" spans="2:17" ht="21" customHeight="1" x14ac:dyDescent="0.25">
      <c r="B157" s="45"/>
      <c r="C157" s="28"/>
      <c r="D157" s="56"/>
      <c r="E157" s="47"/>
      <c r="F157" s="127"/>
      <c r="G157" s="132"/>
      <c r="H157" s="57">
        <f>+H156+H145+H133+H122</f>
        <v>2380500</v>
      </c>
      <c r="I157" s="57">
        <f t="shared" ref="I157:P157" si="37">+I156+I145+I133+I122</f>
        <v>0</v>
      </c>
      <c r="J157" s="57">
        <f t="shared" si="37"/>
        <v>2380500</v>
      </c>
      <c r="K157" s="57">
        <f t="shared" si="37"/>
        <v>68320.350000000006</v>
      </c>
      <c r="L157" s="57">
        <f t="shared" si="37"/>
        <v>190315.97999999998</v>
      </c>
      <c r="M157" s="57">
        <f t="shared" si="37"/>
        <v>72367.200000000012</v>
      </c>
      <c r="N157" s="57">
        <f t="shared" si="37"/>
        <v>18004.599999999999</v>
      </c>
      <c r="O157" s="57">
        <f t="shared" si="37"/>
        <v>349008.13</v>
      </c>
      <c r="P157" s="76">
        <f t="shared" si="37"/>
        <v>2031491.87</v>
      </c>
    </row>
    <row r="158" spans="2:17" ht="21" customHeight="1" x14ac:dyDescent="0.25">
      <c r="B158" s="54"/>
      <c r="C158" s="70"/>
      <c r="D158" s="56"/>
      <c r="E158" s="47"/>
      <c r="F158" s="139"/>
      <c r="G158" s="138"/>
      <c r="H158" s="57"/>
      <c r="I158" s="58"/>
      <c r="J158" s="59"/>
      <c r="K158" s="59"/>
      <c r="L158" s="59"/>
      <c r="M158" s="48"/>
      <c r="N158" s="60"/>
      <c r="O158" s="59"/>
      <c r="P158" s="61"/>
    </row>
    <row r="159" spans="2:17" ht="23.25" customHeight="1" thickBot="1" x14ac:dyDescent="0.3">
      <c r="B159" s="143" t="s">
        <v>172</v>
      </c>
      <c r="C159" s="144"/>
      <c r="D159" s="145">
        <f>+D156+D145+D133+D122+D16+D20+D25+D29+D33+D37+D41+D45+D50+D54+D60+D70+D77+D81+D86+D90+D100+D105+D109</f>
        <v>75</v>
      </c>
      <c r="E159" s="145"/>
      <c r="F159" s="145"/>
      <c r="G159" s="145"/>
      <c r="H159" s="146">
        <f>+H16+H20+H25+H29+H33+H37+H45+H50+H54+H60+H70+H77+H81+H86+H90+H100+H105+H157+H42+H109</f>
        <v>6345500</v>
      </c>
      <c r="I159" s="146">
        <f t="shared" ref="I159" si="38">+I16+I20+I25+I29+I33+I37+I45+I50+I54+I60+I70+I77+I81+I86+I90+I100+I105+I157</f>
        <v>0</v>
      </c>
      <c r="J159" s="146">
        <f>+J16+J20+J25+J29+J33+J37+J45+J50+J54+J60+J70+J77+J81+J86+J90+J100+J105+J157+J42+J109</f>
        <v>6345500</v>
      </c>
      <c r="K159" s="146">
        <f t="shared" ref="K159:P159" si="39">+K16+K20+K25+K29+K33+K37+K45+K50+K54+K60+K70+K77+K81+K86+K90+K100+K105+K157+K42+K109</f>
        <v>182115.85</v>
      </c>
      <c r="L159" s="146">
        <f t="shared" si="39"/>
        <v>666275.98999999987</v>
      </c>
      <c r="M159" s="146">
        <f t="shared" si="39"/>
        <v>192903.2</v>
      </c>
      <c r="N159" s="146">
        <f t="shared" si="39"/>
        <v>100594.38</v>
      </c>
      <c r="O159" s="146">
        <f t="shared" si="39"/>
        <v>1141889.42</v>
      </c>
      <c r="P159" s="147">
        <f t="shared" si="39"/>
        <v>5203610.58</v>
      </c>
    </row>
    <row r="160" spans="2:17" x14ac:dyDescent="0.25">
      <c r="B160" s="86"/>
      <c r="C160" s="148"/>
      <c r="D160" s="86"/>
      <c r="E160" s="149"/>
      <c r="F160" s="149"/>
      <c r="G160" s="149"/>
      <c r="H160" s="150"/>
      <c r="I160" s="86"/>
      <c r="J160" s="86"/>
      <c r="K160" s="151"/>
      <c r="L160" s="151"/>
      <c r="M160" s="152"/>
      <c r="N160" s="153"/>
      <c r="O160" s="151"/>
      <c r="P160" s="86"/>
      <c r="Q160" s="86"/>
    </row>
    <row r="161" spans="2:17" x14ac:dyDescent="0.25">
      <c r="B161" s="86"/>
      <c r="C161" s="148"/>
      <c r="D161" s="86"/>
      <c r="E161" s="149"/>
      <c r="F161" s="149"/>
      <c r="G161" s="149"/>
      <c r="H161" s="154"/>
      <c r="I161" s="86"/>
      <c r="J161" s="86"/>
      <c r="K161" s="151"/>
      <c r="L161" s="151"/>
      <c r="M161" s="152"/>
      <c r="N161" s="153"/>
      <c r="O161" s="151"/>
      <c r="P161" s="86"/>
      <c r="Q161" s="86"/>
    </row>
    <row r="162" spans="2:17" x14ac:dyDescent="0.25">
      <c r="B162" s="86"/>
      <c r="C162" s="148"/>
      <c r="D162" s="86"/>
      <c r="E162" s="149"/>
      <c r="F162" s="149"/>
      <c r="G162" s="149"/>
      <c r="H162" s="154"/>
      <c r="I162" s="86"/>
      <c r="J162" s="86"/>
      <c r="K162" s="151"/>
      <c r="L162" s="151"/>
      <c r="M162" s="152"/>
      <c r="N162" s="153"/>
      <c r="O162" s="151"/>
      <c r="P162" s="86"/>
      <c r="Q162" s="86"/>
    </row>
    <row r="163" spans="2:17" x14ac:dyDescent="0.25">
      <c r="B163" s="86"/>
      <c r="C163" s="148"/>
      <c r="D163" s="86"/>
      <c r="E163" s="149"/>
      <c r="F163" s="149"/>
      <c r="G163" s="149"/>
      <c r="H163" s="154"/>
      <c r="I163" s="86"/>
      <c r="J163" s="86"/>
      <c r="K163" s="151"/>
      <c r="L163" s="151"/>
      <c r="M163" s="152"/>
      <c r="N163" s="153"/>
      <c r="O163" s="151"/>
      <c r="P163" s="86"/>
      <c r="Q163" s="86"/>
    </row>
    <row r="164" spans="2:17" x14ac:dyDescent="0.25">
      <c r="B164" s="86"/>
      <c r="C164" s="148"/>
      <c r="D164" s="86"/>
      <c r="E164" s="149"/>
      <c r="F164" s="149"/>
      <c r="G164" s="149"/>
      <c r="H164" s="154"/>
      <c r="I164" s="86"/>
      <c r="J164" s="86"/>
      <c r="K164" s="151"/>
      <c r="L164" s="151"/>
      <c r="M164" s="152"/>
      <c r="N164" s="153"/>
      <c r="O164" s="151"/>
      <c r="P164" s="86"/>
      <c r="Q164" s="86"/>
    </row>
    <row r="165" spans="2:17" x14ac:dyDescent="0.25">
      <c r="B165" s="86"/>
      <c r="C165" s="148"/>
      <c r="D165" s="86"/>
      <c r="E165" s="86"/>
      <c r="F165" s="86"/>
      <c r="G165" s="86"/>
      <c r="H165" s="86"/>
      <c r="I165" s="86"/>
      <c r="J165" s="86"/>
      <c r="K165" s="151"/>
      <c r="L165" s="86"/>
      <c r="M165" s="155"/>
      <c r="N165" s="153"/>
      <c r="O165" s="151"/>
      <c r="P165" s="151"/>
      <c r="Q165" s="86"/>
    </row>
    <row r="166" spans="2:17" x14ac:dyDescent="0.25">
      <c r="B166" s="86"/>
      <c r="C166" s="148"/>
      <c r="D166" s="86"/>
      <c r="E166" s="86"/>
      <c r="F166" s="86"/>
      <c r="G166" s="86"/>
      <c r="H166" s="86"/>
      <c r="I166" s="86"/>
      <c r="J166" s="86"/>
      <c r="K166" s="151"/>
      <c r="L166" s="86"/>
      <c r="M166" s="155"/>
      <c r="N166" s="153"/>
      <c r="O166" s="151"/>
      <c r="P166" s="151"/>
      <c r="Q166" s="86"/>
    </row>
    <row r="167" spans="2:17" ht="9.75" customHeight="1" x14ac:dyDescent="0.25">
      <c r="B167" s="86"/>
      <c r="C167" s="148"/>
      <c r="D167" s="86"/>
      <c r="E167" s="86"/>
      <c r="F167" s="86"/>
      <c r="G167" s="86"/>
      <c r="H167" s="86"/>
      <c r="I167" s="86"/>
      <c r="J167" s="86"/>
      <c r="K167" s="151"/>
      <c r="L167" s="86"/>
      <c r="M167" s="155"/>
      <c r="N167" s="153"/>
      <c r="O167" s="151"/>
      <c r="P167" s="151"/>
      <c r="Q167" s="86"/>
    </row>
    <row r="168" spans="2:17" hidden="1" x14ac:dyDescent="0.25">
      <c r="B168" s="86"/>
      <c r="C168" s="148"/>
      <c r="D168" s="86"/>
      <c r="E168" s="86"/>
      <c r="F168" s="86"/>
      <c r="G168" s="86"/>
      <c r="H168" s="86"/>
      <c r="I168" s="86"/>
      <c r="J168" s="86"/>
      <c r="K168" s="151"/>
      <c r="L168" s="86"/>
      <c r="M168" s="155"/>
      <c r="N168" s="153"/>
      <c r="O168" s="151"/>
      <c r="P168" s="151"/>
      <c r="Q168" s="86"/>
    </row>
    <row r="169" spans="2:17" x14ac:dyDescent="0.25">
      <c r="B169" s="86"/>
      <c r="C169" s="148"/>
      <c r="D169" s="86"/>
      <c r="E169" s="86"/>
      <c r="F169" s="86"/>
      <c r="G169" s="86"/>
      <c r="H169" s="86"/>
      <c r="I169" s="86"/>
      <c r="J169" s="86"/>
      <c r="K169" s="151"/>
      <c r="L169" s="86"/>
      <c r="M169" s="155"/>
      <c r="N169" s="153"/>
      <c r="O169" s="151"/>
      <c r="P169" s="151"/>
      <c r="Q169" s="86"/>
    </row>
    <row r="170" spans="2:17" x14ac:dyDescent="0.25">
      <c r="B170" s="86"/>
      <c r="C170" s="148"/>
      <c r="D170" s="86"/>
      <c r="E170" s="86"/>
      <c r="F170" s="86"/>
      <c r="G170" s="86"/>
      <c r="H170" s="86"/>
      <c r="I170" s="86"/>
      <c r="J170" s="86"/>
      <c r="K170" s="151"/>
      <c r="L170" s="86"/>
      <c r="M170" s="155"/>
      <c r="N170" s="153"/>
      <c r="O170" s="151"/>
      <c r="P170" s="151"/>
      <c r="Q170" s="86"/>
    </row>
    <row r="171" spans="2:17" x14ac:dyDescent="0.25">
      <c r="B171" s="86"/>
      <c r="C171" s="148"/>
      <c r="D171" s="86"/>
      <c r="E171" s="86"/>
      <c r="F171" s="86"/>
      <c r="G171" s="86"/>
      <c r="H171" s="86"/>
      <c r="I171" s="86"/>
      <c r="J171" s="86"/>
      <c r="K171" s="151" t="s">
        <v>173</v>
      </c>
      <c r="L171" s="86"/>
      <c r="M171" s="155"/>
      <c r="N171" s="153"/>
      <c r="O171" s="151"/>
      <c r="P171" s="151"/>
      <c r="Q171" s="86"/>
    </row>
    <row r="172" spans="2:17" x14ac:dyDescent="0.25">
      <c r="B172" s="86"/>
      <c r="C172" s="148"/>
      <c r="D172" s="86"/>
      <c r="E172" s="86"/>
      <c r="F172" s="86"/>
      <c r="G172" s="86"/>
      <c r="H172" s="86"/>
      <c r="I172" s="86"/>
      <c r="J172" s="86"/>
      <c r="K172" s="151"/>
      <c r="L172" s="86"/>
      <c r="M172" s="155"/>
      <c r="N172" s="153"/>
      <c r="O172" s="151"/>
      <c r="P172" s="151"/>
      <c r="Q172" s="86"/>
    </row>
    <row r="173" spans="2:17" x14ac:dyDescent="0.25">
      <c r="B173" s="86"/>
      <c r="C173" s="148"/>
      <c r="D173" s="86"/>
      <c r="E173" s="86"/>
      <c r="F173" s="86"/>
      <c r="G173" s="86"/>
      <c r="H173" s="86"/>
      <c r="I173" s="86"/>
      <c r="J173" s="86"/>
      <c r="K173" s="151"/>
      <c r="L173" s="86"/>
      <c r="M173" s="155"/>
      <c r="N173" s="153"/>
      <c r="O173" s="151"/>
      <c r="P173" s="151"/>
      <c r="Q173" s="86"/>
    </row>
    <row r="174" spans="2:17" x14ac:dyDescent="0.25">
      <c r="B174" s="86"/>
      <c r="C174" s="148"/>
      <c r="D174" s="86"/>
      <c r="E174" s="86"/>
      <c r="F174" s="86"/>
      <c r="G174" s="86"/>
      <c r="H174" s="86"/>
      <c r="I174" s="86"/>
      <c r="J174" s="86"/>
      <c r="K174" s="151"/>
      <c r="L174" s="86"/>
      <c r="M174" s="155"/>
      <c r="N174" s="153"/>
      <c r="O174" s="151"/>
      <c r="P174" s="151"/>
      <c r="Q174" s="86"/>
    </row>
    <row r="175" spans="2:17" x14ac:dyDescent="0.25">
      <c r="B175" s="156"/>
      <c r="C175" s="157"/>
      <c r="D175" s="156"/>
      <c r="E175" s="158"/>
      <c r="F175" s="158"/>
      <c r="G175" s="158"/>
      <c r="H175" s="156"/>
      <c r="I175" s="156"/>
      <c r="J175" s="156"/>
      <c r="K175" s="156"/>
      <c r="L175" s="156"/>
      <c r="M175" s="159"/>
      <c r="N175" s="160"/>
      <c r="O175" s="156"/>
      <c r="P175" s="156"/>
      <c r="Q175" s="156"/>
    </row>
    <row r="176" spans="2:17" x14ac:dyDescent="0.25">
      <c r="B176" s="156"/>
      <c r="C176" s="157"/>
      <c r="D176" s="156"/>
      <c r="E176" s="158"/>
      <c r="F176" s="158"/>
      <c r="G176" s="158"/>
      <c r="H176" s="156"/>
      <c r="I176" s="156"/>
      <c r="J176" s="156"/>
      <c r="K176" s="156"/>
      <c r="L176" s="156"/>
      <c r="M176" s="159"/>
      <c r="N176" s="160"/>
      <c r="O176" s="156"/>
      <c r="P176" s="156"/>
      <c r="Q176" s="156"/>
    </row>
    <row r="177" spans="2:17" x14ac:dyDescent="0.25">
      <c r="B177" s="156"/>
      <c r="C177" s="157"/>
      <c r="D177" s="156"/>
      <c r="E177" s="156"/>
      <c r="F177" s="156"/>
      <c r="G177" s="156"/>
      <c r="H177" s="156"/>
      <c r="I177" s="156"/>
      <c r="J177" s="156"/>
      <c r="K177" s="156"/>
      <c r="L177" s="156"/>
      <c r="M177" s="159"/>
      <c r="N177" s="160"/>
      <c r="O177" s="156"/>
      <c r="P177" s="156"/>
      <c r="Q177" s="156"/>
    </row>
    <row r="178" spans="2:17" x14ac:dyDescent="0.25">
      <c r="B178" s="159" t="s">
        <v>174</v>
      </c>
      <c r="C178" s="161"/>
      <c r="D178" s="159"/>
      <c r="E178" s="162"/>
      <c r="F178" s="162"/>
      <c r="G178" s="162"/>
      <c r="H178" s="163"/>
      <c r="I178" s="164" t="s">
        <v>175</v>
      </c>
      <c r="K178" s="164"/>
      <c r="L178" s="164"/>
      <c r="M178" s="165"/>
      <c r="N178" s="166"/>
      <c r="P178" s="164"/>
      <c r="Q178" s="167"/>
    </row>
    <row r="179" spans="2:17" ht="25.5" customHeight="1" x14ac:dyDescent="0.25">
      <c r="B179" s="149" t="s">
        <v>176</v>
      </c>
      <c r="C179" s="168"/>
      <c r="D179" s="149"/>
      <c r="E179" s="169"/>
      <c r="F179" s="169"/>
      <c r="G179" s="169"/>
      <c r="H179" s="160"/>
      <c r="I179" s="156"/>
      <c r="J179" s="170" t="s">
        <v>177</v>
      </c>
      <c r="K179" s="170"/>
      <c r="L179" s="170"/>
      <c r="M179" s="170"/>
      <c r="N179" s="170"/>
      <c r="O179" s="170"/>
      <c r="P179" s="170"/>
      <c r="Q179" s="171"/>
    </row>
    <row r="180" spans="2:17" x14ac:dyDescent="0.25">
      <c r="B180" s="159" t="s">
        <v>178</v>
      </c>
      <c r="C180" s="161"/>
      <c r="D180" s="159"/>
      <c r="E180" s="156"/>
      <c r="G180" s="157"/>
      <c r="H180" s="157"/>
      <c r="I180" s="157"/>
      <c r="J180" s="172" t="s">
        <v>179</v>
      </c>
      <c r="K180" s="172"/>
      <c r="L180" s="172"/>
      <c r="M180" s="172"/>
      <c r="N180" s="172"/>
      <c r="O180" s="172"/>
      <c r="P180" s="172"/>
      <c r="Q180" s="156"/>
    </row>
    <row r="181" spans="2:17" x14ac:dyDescent="0.25">
      <c r="B181" s="149"/>
      <c r="C181" s="168"/>
      <c r="D181" s="149"/>
      <c r="E181" s="173"/>
      <c r="F181" s="173"/>
      <c r="G181" s="173"/>
      <c r="H181" s="149"/>
      <c r="I181" s="174"/>
      <c r="J181" s="175"/>
      <c r="K181" s="156"/>
      <c r="L181" s="176" t="s">
        <v>180</v>
      </c>
      <c r="M181" s="177"/>
      <c r="N181" s="178"/>
      <c r="O181" s="176"/>
      <c r="P181" s="176"/>
      <c r="Q181" s="176"/>
    </row>
    <row r="182" spans="2:17" ht="15.75" x14ac:dyDescent="0.25">
      <c r="B182" s="179"/>
      <c r="C182" s="180"/>
      <c r="D182" s="179"/>
      <c r="E182" s="181"/>
      <c r="F182" s="181"/>
      <c r="G182" s="181"/>
      <c r="H182" s="181"/>
      <c r="I182" s="182"/>
      <c r="J182" s="181"/>
      <c r="K182" s="181"/>
      <c r="L182" s="181"/>
      <c r="M182" s="179"/>
      <c r="N182" s="183"/>
      <c r="O182" s="184"/>
      <c r="P182" s="184"/>
      <c r="Q182" s="86"/>
    </row>
    <row r="183" spans="2:17" s="86" customFormat="1" ht="138" customHeight="1" x14ac:dyDescent="0.25">
      <c r="C183" s="148"/>
      <c r="E183" s="185"/>
      <c r="F183" s="185"/>
      <c r="G183" s="185"/>
      <c r="M183" s="152"/>
      <c r="N183"/>
    </row>
    <row r="184" spans="2:17" x14ac:dyDescent="0.25">
      <c r="L184" s="86"/>
      <c r="M184" s="152"/>
    </row>
  </sheetData>
  <mergeCells count="21">
    <mergeCell ref="N11:N12"/>
    <mergeCell ref="O11:O12"/>
    <mergeCell ref="P11:P12"/>
    <mergeCell ref="J179:P179"/>
    <mergeCell ref="J180:P180"/>
    <mergeCell ref="G11:G12"/>
    <mergeCell ref="I11:I12"/>
    <mergeCell ref="J11:J12"/>
    <mergeCell ref="K11:K12"/>
    <mergeCell ref="L11:L12"/>
    <mergeCell ref="M11:M12"/>
    <mergeCell ref="B5:P5"/>
    <mergeCell ref="B6:P6"/>
    <mergeCell ref="B7:P7"/>
    <mergeCell ref="B8:P8"/>
    <mergeCell ref="B9:P9"/>
    <mergeCell ref="B11:B12"/>
    <mergeCell ref="C11:C12"/>
    <mergeCell ref="D11:D12"/>
    <mergeCell ref="E11:E12"/>
    <mergeCell ref="F11:F12"/>
  </mergeCells>
  <pageMargins left="1.0236220472440944" right="0.11811023622047245" top="0.23622047244094491" bottom="7.874015748031496E-2" header="0.31496062992125984" footer="3.937007874015748E-2"/>
  <pageSetup paperSize="5" scale="50" fitToHeight="0" orientation="landscape" horizontalDpi="360" verticalDpi="360" r:id="rId1"/>
  <rowBreaks count="3" manualBreakCount="3">
    <brk id="55" min="1" max="15" man="1"/>
    <brk id="101" min="1" max="15" man="1"/>
    <brk id="145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 EMPLEA TEMPO JUNIO 2025 </vt:lpstr>
      <vt:lpstr>'NOM EMPLEA TEMPO JUNIO 2025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2025-07-01T18:06:11Z</dcterms:created>
  <dcterms:modified xsi:type="dcterms:W3CDTF">2025-07-01T18:06:30Z</dcterms:modified>
</cp:coreProperties>
</file>