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E9A81351-BBC3-4AC8-8E93-72E41D467741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Resultados" sheetId="7" r:id="rId2"/>
  </sheets>
  <definedNames>
    <definedName name="_xlnm.Print_Area" localSheetId="1">Resultados!$A$1:$C$101</definedName>
    <definedName name="_xlnm.Print_Titles" localSheetId="1">Resultados!$2:$14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7" l="1"/>
  <c r="C73" i="7"/>
  <c r="C50" i="7"/>
  <c r="C49" i="7"/>
  <c r="C30" i="7"/>
  <c r="C64" i="7"/>
  <c r="E76" i="7" l="1"/>
  <c r="C48" i="7" l="1"/>
  <c r="E55" i="7" s="1"/>
  <c r="C23" i="7"/>
  <c r="C26" i="7" l="1"/>
  <c r="C83" i="7" s="1"/>
  <c r="C63" i="7" l="1"/>
  <c r="E177" i="4" l="1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<sst xmlns="http://schemas.openxmlformats.org/spreadsheetml/2006/main" count="3186" uniqueCount="1301">
  <si>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</si>
  <si>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</si>
  <si>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</si>
  <si>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</si>
  <si>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</si>
  <si>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</si>
  <si>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</si>
  <si>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</si>
  <si>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</si>
  <si>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</si>
  <si>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</si>
  <si>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</si>
  <si>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</si>
  <si>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</si>
  <si>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</si>
  <si>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</si>
  <si>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</si>
  <si>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</si>
  <si>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</si>
  <si>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</si>
  <si>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</si>
  <si>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</si>
  <si>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</si>
  <si>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</si>
  <si>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</si>
  <si>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</si>
  <si>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</si>
  <si>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</si>
  <si>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</si>
  <si>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</si>
  <si>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</si>
  <si>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</si>
  <si>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</si>
  <si>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</si>
  <si>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</si>
  <si>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</si>
  <si>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</si>
  <si>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</si>
  <si>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</si>
  <si>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</si>
  <si>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</si>
  <si>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</si>
  <si>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</si>
  <si>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</si>
  <si>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</si>
  <si>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</si>
  <si>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</si>
  <si>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</si>
  <si>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</si>
  <si>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</si>
  <si>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</si>
  <si>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</si>
  <si>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</si>
  <si>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</si>
  <si>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</si>
  <si>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</si>
  <si>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</si>
  <si>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</si>
  <si>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</si>
  <si>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</si>
  <si>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</si>
  <si>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</si>
  <si>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</si>
  <si>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</si>
  <si>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</si>
  <si>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</si>
  <si>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</si>
  <si>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</si>
  <si>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</si>
  <si>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</si>
  <si>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</si>
  <si>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</si>
  <si>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</si>
  <si>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</si>
  <si>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</si>
  <si>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</si>
  <si>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</si>
  <si>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</si>
  <si>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</si>
  <si>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</si>
  <si>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</si>
  <si>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</si>
  <si>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</si>
  <si>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</si>
  <si>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</si>
  <si>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</si>
  <si>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</si>
  <si>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</si>
  <si>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</si>
  <si>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</si>
  <si>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</si>
  <si>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</si>
  <si>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</si>
  <si>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</si>
  <si>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</si>
  <si>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</si>
  <si>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</si>
  <si>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</si>
  <si>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</si>
  <si>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</si>
  <si>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</si>
  <si>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</si>
  <si>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</si>
  <si>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</si>
  <si>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</si>
  <si>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</si>
  <si>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</si>
  <si>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</si>
  <si>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</si>
  <si>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</si>
  <si>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</si>
  <si>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</si>
  <si>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</si>
  <si>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</si>
  <si>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</si>
  <si>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</si>
  <si>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</si>
  <si>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</si>
  <si>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</si>
  <si>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</si>
  <si>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</si>
  <si>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</si>
  <si>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</si>
  <si>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</si>
  <si>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</si>
  <si>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</si>
  <si>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</si>
  <si>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</si>
  <si>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</si>
  <si>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</si>
  <si>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</si>
  <si>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</si>
  <si>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</si>
  <si>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</si>
  <si>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</si>
  <si>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</si>
  <si>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</si>
  <si>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</si>
  <si>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</si>
  <si>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</si>
  <si>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</si>
  <si>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</si>
  <si>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</si>
  <si>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</si>
  <si>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</si>
  <si>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</si>
  <si>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</si>
  <si>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</si>
  <si>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</si>
  <si>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</si>
  <si>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</si>
  <si>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</si>
  <si>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</si>
  <si>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</si>
  <si>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</si>
  <si>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</si>
  <si>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</si>
  <si>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</si>
  <si>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</si>
  <si>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</si>
  <si>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</si>
  <si>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</si>
  <si>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</si>
  <si>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</si>
  <si>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</si>
  <si>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</si>
  <si>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</si>
  <si>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</si>
  <si>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</si>
  <si>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</si>
  <si>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</si>
  <si>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</si>
  <si>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</si>
  <si>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</si>
  <si>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</si>
  <si>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</si>
  <si>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</si>
  <si>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</si>
  <si>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</si>
  <si>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</si>
  <si>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</si>
  <si>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</si>
  <si>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</si>
  <si>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</si>
  <si>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</si>
  <si>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</si>
  <si>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</si>
  <si>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</si>
  <si>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</si>
  <si>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</si>
  <si>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</si>
  <si>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</si>
  <si>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</si>
  <si>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</si>
  <si>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</si>
  <si>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</si>
  <si>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</si>
  <si>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</si>
  <si>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</si>
  <si>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</si>
  <si>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</si>
  <si>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</si>
  <si>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</si>
  <si>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</si>
  <si>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</si>
  <si>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</si>
  <si>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</si>
  <si>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</si>
  <si>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</si>
  <si>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</si>
  <si>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</si>
  <si>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</si>
  <si>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</si>
  <si>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</si>
  <si>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</si>
  <si>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</si>
  <si>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</si>
  <si>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</si>
  <si>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</si>
  <si>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</si>
  <si>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</si>
  <si>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</si>
  <si>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</si>
  <si>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</si>
  <si>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</si>
  <si>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</si>
  <si>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</si>
  <si>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</si>
  <si>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</si>
  <si>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</si>
  <si>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</si>
  <si>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</si>
  <si>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</si>
  <si>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</si>
  <si>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</si>
  <si>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</si>
  <si>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</si>
  <si>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</si>
  <si>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</si>
  <si>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</si>
  <si>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</si>
  <si>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</si>
  <si>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</si>
  <si>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</si>
  <si>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</si>
  <si>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</si>
  <si>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</si>
  <si>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</si>
  <si>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</si>
  <si>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</si>
  <si>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</si>
  <si>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</si>
  <si>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</si>
  <si>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</si>
  <si>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</si>
  <si>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</si>
  <si>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</si>
  <si>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</si>
  <si>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</si>
  <si>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</si>
  <si>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</si>
  <si>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</si>
  <si>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</si>
  <si>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</si>
  <si>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</si>
  <si>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</si>
  <si>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</si>
  <si>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</si>
  <si>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</si>
  <si>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</si>
  <si>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</si>
  <si>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</si>
  <si>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</si>
  <si>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</si>
  <si>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</si>
  <si>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</si>
  <si>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</si>
  <si>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</si>
  <si>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</si>
  <si>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</si>
  <si>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</si>
  <si>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</si>
  <si>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</si>
  <si>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</si>
  <si>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</si>
  <si>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</si>
  <si>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</si>
  <si>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</si>
  <si>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</si>
  <si>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</si>
  <si>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</si>
  <si>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</si>
  <si>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</si>
  <si>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</si>
  <si>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</si>
  <si>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</si>
  <si>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</si>
  <si>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</si>
  <si>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</si>
  <si>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</si>
  <si>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</si>
  <si>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</si>
  <si>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</si>
  <si>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</si>
  <si>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</si>
  <si>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</si>
  <si>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</si>
  <si>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</si>
  <si>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</si>
  <si>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</si>
  <si>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</si>
  <si>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</si>
  <si>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</si>
  <si>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</si>
  <si>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</si>
  <si>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</si>
  <si>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</si>
  <si>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</si>
  <si>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</si>
  <si>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</si>
  <si>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</si>
  <si>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</si>
  <si>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</si>
  <si>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</si>
  <si>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</si>
  <si>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</si>
  <si>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</si>
  <si>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</si>
  <si>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</si>
  <si>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</si>
  <si>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</si>
  <si>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</si>
  <si>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</si>
  <si>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</si>
  <si>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</si>
  <si>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</si>
  <si>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</si>
  <si>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</si>
  <si>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</si>
  <si>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</si>
  <si>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</si>
  <si>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</si>
  <si>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</si>
  <si>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</si>
  <si>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</si>
  <si>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</si>
  <si>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</si>
  <si>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</si>
  <si>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</si>
  <si>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</si>
  <si>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</si>
  <si>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</si>
  <si>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</si>
  <si>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</si>
  <si>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</si>
  <si>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</si>
  <si>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</si>
  <si>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</si>
  <si>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</si>
  <si>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</si>
  <si>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</si>
  <si>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</si>
  <si>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</si>
  <si>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</si>
  <si>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</si>
  <si>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</si>
  <si>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</si>
  <si>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</si>
  <si>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</si>
  <si>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</si>
  <si>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</si>
  <si>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</si>
  <si>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</si>
  <si>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</si>
  <si>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</si>
  <si>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</si>
  <si>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</si>
  <si>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</si>
  <si>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</si>
  <si>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</si>
  <si>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</si>
  <si>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</si>
  <si>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</si>
  <si>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</si>
  <si>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</si>
  <si>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</si>
  <si>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</si>
  <si>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</si>
  <si>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</si>
  <si>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</si>
  <si>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</si>
  <si>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</si>
  <si>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</si>
  <si>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</si>
  <si>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</si>
  <si>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</si>
  <si>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</si>
  <si>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</si>
  <si>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</si>
  <si>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</si>
  <si>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</si>
  <si>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</si>
  <si>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</si>
  <si>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</si>
  <si>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</si>
  <si>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</si>
  <si>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</si>
  <si>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</si>
  <si>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</si>
  <si>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</si>
  <si>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</si>
  <si>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</si>
  <si>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</si>
  <si>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</si>
  <si>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</si>
  <si>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</si>
  <si>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</si>
  <si>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</si>
  <si>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</si>
  <si>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</si>
  <si>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</si>
  <si>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</si>
  <si>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</si>
  <si>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</si>
  <si>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</si>
  <si>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</si>
  <si>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</si>
  <si>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</si>
  <si>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</si>
  <si>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</si>
  <si>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</si>
  <si>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</si>
  <si>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</si>
  <si>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</si>
  <si>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</si>
  <si>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</si>
  <si>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</si>
  <si>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</si>
  <si>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</si>
  <si>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</si>
  <si>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</si>
  <si>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</si>
  <si>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</si>
  <si>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</si>
  <si>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</si>
  <si>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</si>
  <si>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</si>
  <si>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</si>
  <si>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</si>
  <si>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</si>
  <si>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</si>
  <si>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</si>
  <si>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</si>
  <si>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</si>
  <si>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</si>
  <si>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</si>
  <si>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</si>
  <si>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</si>
  <si>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</si>
  <si>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</si>
  <si>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</si>
  <si>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</si>
  <si>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</si>
  <si>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</si>
  <si>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</si>
  <si>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</si>
  <si>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</si>
  <si>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</si>
  <si>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</si>
  <si>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</si>
  <si>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</si>
  <si>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</si>
  <si>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</si>
  <si>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</si>
  <si>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</si>
  <si>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</si>
  <si>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</si>
  <si>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</si>
  <si>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</si>
  <si>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</si>
  <si>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</si>
  <si>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</si>
  <si>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</si>
  <si>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</si>
  <si>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</si>
  <si>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</si>
  <si>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</si>
  <si>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</si>
  <si>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</si>
  <si>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</si>
  <si>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</si>
  <si>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</si>
  <si>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</si>
  <si>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</si>
  <si>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</si>
  <si>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</si>
  <si>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</si>
  <si>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</si>
  <si>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</si>
  <si>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</si>
  <si>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</si>
  <si>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</si>
  <si>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</si>
  <si>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</si>
  <si>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</si>
  <si>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</si>
  <si>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</si>
  <si>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</si>
  <si>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</si>
  <si>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</si>
  <si>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</si>
  <si>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</si>
  <si>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</si>
  <si>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</si>
  <si>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</si>
  <si>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</si>
  <si>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</si>
  <si>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</si>
  <si>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</si>
  <si>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</si>
  <si>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</si>
  <si>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</si>
  <si>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</si>
  <si>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</si>
  <si>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</si>
  <si>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</si>
  <si>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</si>
  <si>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</si>
  <si>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</si>
  <si>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</si>
  <si>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</si>
  <si>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</si>
  <si>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</si>
  <si>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</si>
  <si>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</si>
  <si>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</si>
  <si>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</si>
  <si>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</si>
  <si>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</si>
  <si>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</si>
  <si>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</si>
  <si>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</si>
  <si>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</si>
  <si>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</si>
  <si>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</si>
  <si>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</si>
  <si>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</si>
  <si>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</si>
  <si>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</si>
  <si>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</si>
  <si>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</si>
  <si>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</si>
  <si>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</si>
  <si>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</si>
  <si>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</si>
  <si>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</si>
  <si>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</si>
  <si>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</si>
  <si>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</si>
  <si>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</si>
  <si>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</si>
  <si>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</si>
  <si>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</si>
  <si>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</si>
  <si>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</si>
  <si>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</si>
  <si>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</si>
  <si>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</si>
  <si>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</si>
  <si>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</si>
  <si>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</si>
  <si>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</si>
  <si>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</si>
  <si>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</si>
  <si>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</si>
  <si>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</si>
  <si>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</si>
  <si>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</si>
  <si>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</si>
  <si>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</si>
  <si>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</si>
  <si>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</si>
  <si>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</si>
  <si>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</si>
  <si>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</si>
  <si>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</si>
  <si>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</si>
  <si>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</si>
  <si>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</si>
  <si>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</si>
  <si>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</si>
  <si>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</si>
  <si>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</si>
  <si>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</si>
  <si>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</si>
  <si>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</si>
  <si>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</si>
  <si>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</si>
  <si>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</si>
  <si>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</si>
  <si>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</si>
  <si>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</si>
  <si>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</si>
  <si>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</si>
  <si>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</si>
  <si>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</si>
  <si>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</si>
  <si>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</si>
  <si>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</si>
  <si>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</si>
  <si>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</si>
  <si>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</si>
  <si>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</si>
  <si>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</si>
  <si>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</si>
  <si>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</si>
  <si>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</si>
  <si>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</si>
  <si>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</si>
  <si>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</si>
  <si>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</si>
  <si>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</si>
  <si>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</si>
  <si>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</si>
  <si>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</si>
  <si>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</si>
  <si>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</si>
  <si>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</si>
  <si>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</si>
  <si>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</si>
  <si>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</si>
  <si>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</si>
  <si>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</si>
  <si>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</si>
  <si>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</si>
  <si>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</si>
  <si>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</si>
  <si>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</si>
  <si>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</si>
  <si>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</si>
  <si>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</si>
  <si>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</si>
  <si>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</si>
  <si>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</si>
  <si>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</si>
  <si>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</si>
  <si>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</si>
  <si>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</si>
  <si>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</si>
  <si>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</si>
  <si>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</si>
  <si>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</si>
  <si>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</si>
  <si>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</si>
  <si>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</si>
  <si>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</si>
  <si>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</si>
  <si>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</si>
  <si>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</si>
  <si>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</si>
  <si>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</si>
  <si>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</si>
  <si>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</si>
  <si>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</si>
  <si>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</si>
  <si>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</si>
  <si>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</si>
  <si>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</si>
  <si>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</si>
  <si>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</si>
  <si>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</si>
  <si>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</si>
  <si>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</si>
  <si>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</si>
  <si>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</si>
  <si>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</si>
  <si>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</si>
  <si>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</si>
  <si>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</si>
  <si>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</si>
  <si>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</si>
  <si>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</si>
  <si>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</si>
  <si>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</si>
  <si>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</si>
  <si>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</si>
  <si>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</si>
  <si>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</si>
  <si>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</si>
  <si>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</si>
  <si>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</si>
  <si>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</si>
  <si>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</si>
  <si>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</si>
  <si>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</si>
  <si>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</si>
  <si>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</si>
  <si>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</si>
  <si>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</si>
  <si>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</si>
  <si>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</si>
  <si>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</si>
  <si>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</si>
  <si>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</si>
  <si>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</si>
  <si>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</si>
  <si>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</si>
  <si>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</si>
  <si>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</si>
  <si>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</si>
  <si>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</si>
  <si>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</si>
  <si>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</si>
  <si>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</si>
  <si>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</si>
  <si>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</si>
  <si>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</si>
  <si>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</si>
  <si>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</si>
  <si>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</si>
  <si>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</si>
  <si>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</si>
  <si>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</si>
  <si>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</si>
  <si>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</si>
  <si>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</si>
  <si>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</si>
  <si>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</si>
  <si>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</si>
  <si>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</si>
  <si>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</si>
  <si>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</si>
  <si>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</si>
  <si>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</si>
  <si>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</si>
  <si>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</si>
  <si>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</si>
  <si>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</si>
  <si>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</si>
  <si>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</si>
  <si>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</si>
  <si>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</si>
  <si>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</si>
  <si>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</si>
  <si>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</si>
  <si>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</si>
  <si>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</si>
  <si>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</si>
  <si>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</si>
  <si>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</si>
  <si>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</si>
  <si>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</si>
  <si>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</si>
  <si>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</si>
  <si>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</si>
  <si>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</si>
  <si>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</si>
  <si>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</si>
  <si>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</si>
  <si>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</si>
  <si>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</si>
  <si>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</si>
  <si>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</si>
  <si>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</si>
  <si>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</si>
  <si>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</si>
  <si>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</si>
  <si>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</si>
  <si>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</si>
  <si>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</si>
  <si>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</si>
  <si>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</si>
  <si>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</si>
  <si>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</si>
  <si>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</si>
  <si>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</si>
  <si>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</si>
  <si>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</si>
  <si>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</si>
  <si>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</si>
  <si>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</si>
  <si>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</si>
  <si>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</si>
  <si>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</si>
  <si>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</si>
  <si>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</si>
  <si>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</si>
  <si>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</si>
  <si>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</si>
  <si>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</si>
  <si>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</si>
  <si>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</si>
  <si>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</si>
  <si>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</si>
  <si>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</si>
  <si>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</si>
  <si>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</si>
  <si>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</si>
  <si>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</si>
  <si>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</si>
  <si>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</si>
  <si>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</si>
  <si>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</si>
  <si>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</si>
  <si>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</si>
  <si>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</si>
  <si>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</si>
  <si>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</si>
  <si>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</si>
  <si>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</si>
  <si>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</si>
  <si>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</si>
  <si>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</si>
  <si>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</si>
  <si>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</si>
  <si>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</si>
  <si>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</si>
  <si>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</si>
  <si>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</si>
  <si>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</si>
  <si>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</si>
  <si>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</si>
  <si>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</si>
  <si>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</si>
  <si>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</si>
  <si>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</si>
  <si>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</si>
  <si>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</si>
  <si>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</si>
  <si>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</si>
  <si>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</si>
  <si>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</si>
  <si>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</si>
  <si>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</si>
  <si>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</si>
  <si>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</si>
  <si>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</si>
  <si>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</si>
  <si>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</si>
  <si>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</si>
  <si>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</si>
  <si>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</si>
  <si>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</si>
  <si>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</si>
  <si>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</si>
  <si>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</si>
  <si>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</si>
  <si>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</si>
  <si>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</si>
  <si>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</si>
  <si>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</si>
  <si>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</si>
  <si>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</si>
  <si>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</si>
  <si>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</si>
  <si>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</si>
  <si>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</si>
  <si>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</si>
  <si>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</si>
  <si>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</si>
  <si>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</si>
  <si>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</si>
  <si>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</si>
  <si>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</si>
  <si>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</si>
  <si>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</si>
  <si>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</si>
  <si>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</si>
  <si>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</si>
  <si>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</si>
  <si>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</si>
  <si>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</si>
  <si>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</si>
  <si>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</si>
  <si>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</si>
  <si>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</si>
  <si>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</si>
  <si>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</si>
  <si>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</si>
  <si>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</si>
  <si>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</si>
  <si>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</si>
  <si>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</si>
  <si>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</si>
  <si>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</si>
  <si>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</si>
  <si>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</si>
  <si>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</si>
  <si>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</si>
  <si>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</si>
  <si>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</si>
  <si>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</si>
  <si>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</si>
  <si>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</si>
  <si>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</si>
  <si>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</si>
  <si>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</si>
  <si>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</si>
  <si>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</si>
  <si>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</si>
  <si>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</si>
  <si>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</si>
  <si>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</si>
  <si>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</si>
  <si>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</si>
  <si>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</si>
  <si>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</si>
  <si>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</si>
  <si>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</si>
  <si>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</si>
  <si>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</si>
  <si>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</si>
  <si>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</si>
  <si>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</si>
  <si>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</si>
  <si>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</si>
  <si>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</si>
  <si>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</si>
  <si>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</si>
  <si>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</si>
  <si>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</si>
  <si>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</si>
  <si>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</si>
  <si>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</si>
  <si>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</si>
  <si>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</si>
  <si>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</si>
  <si>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</si>
  <si>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</si>
  <si>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</si>
  <si>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</si>
  <si>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</si>
  <si>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</si>
  <si>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</si>
  <si>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</si>
  <si>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</si>
  <si>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</si>
  <si>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</si>
  <si>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</si>
  <si>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</si>
  <si>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</si>
  <si>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</si>
  <si>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</si>
  <si>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</si>
  <si>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</si>
  <si>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</si>
  <si>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</si>
  <si>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</si>
  <si>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</si>
  <si>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</si>
  <si>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</si>
  <si>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</si>
  <si>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</si>
  <si>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</si>
  <si>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</si>
  <si>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</si>
  <si>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</si>
  <si>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</si>
  <si>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</si>
  <si>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</si>
  <si>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</si>
  <si>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</si>
  <si>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</si>
  <si>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</si>
  <si>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</si>
  <si>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</si>
  <si>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</si>
  <si>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</si>
  <si>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</si>
  <si>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</si>
  <si>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</si>
  <si>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</si>
  <si>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</si>
  <si>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</si>
  <si>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</si>
  <si>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</si>
  <si>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</si>
  <si>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</si>
  <si>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</si>
  <si>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</si>
  <si>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</si>
  <si>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</si>
  <si>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</si>
  <si>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</si>
  <si>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</si>
  <si>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</si>
  <si>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</si>
  <si>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</si>
  <si>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</si>
  <si>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</si>
  <si>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</si>
  <si>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</si>
  <si>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</si>
  <si>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</si>
  <si>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</si>
  <si>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</si>
  <si>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</si>
  <si>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</si>
  <si>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</si>
  <si>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</si>
  <si>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</si>
  <si>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</si>
  <si>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</si>
  <si>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</si>
  <si>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</si>
  <si>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</si>
  <si>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</si>
  <si>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</si>
  <si>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</si>
  <si>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</si>
  <si>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</si>
  <si>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</si>
  <si>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</si>
  <si>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</si>
  <si>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</si>
  <si>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</si>
  <si>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</si>
  <si>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</si>
  <si>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</si>
  <si>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</si>
  <si>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</si>
  <si>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</si>
  <si>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</si>
  <si>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</si>
  <si>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</si>
  <si>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</si>
  <si>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</si>
  <si>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</si>
  <si>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</si>
  <si>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</si>
  <si>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</si>
  <si>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</si>
  <si>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</si>
  <si>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</si>
  <si>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</si>
  <si>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</si>
  <si>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</si>
  <si>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</si>
  <si>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</si>
  <si>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</si>
  <si>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</si>
  <si>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</si>
  <si>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</si>
  <si>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</si>
  <si>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</si>
  <si>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</si>
  <si>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</si>
  <si>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</si>
  <si>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</si>
  <si>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</si>
  <si>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</si>
  <si>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</si>
  <si>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</si>
  <si>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</si>
  <si>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</si>
  <si>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</si>
  <si>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</si>
  <si>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</si>
  <si>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</si>
  <si>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</si>
  <si>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</si>
  <si>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</si>
  <si>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</si>
  <si>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</si>
  <si>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</si>
  <si>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</si>
  <si>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</si>
  <si>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</si>
  <si>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</si>
  <si>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</si>
  <si>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</si>
  <si>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</si>
  <si>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</si>
  <si>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</si>
  <si>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</si>
  <si>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</si>
  <si>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</si>
  <si>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</si>
  <si>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</si>
  <si>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</si>
  <si>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</si>
  <si>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</si>
  <si>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</si>
  <si>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</si>
  <si>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</si>
  <si>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</si>
  <si>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</si>
  <si>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</si>
  <si>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</si>
  <si>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</si>
  <si>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</si>
  <si>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</si>
  <si>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</si>
  <si>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</si>
  <si>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</si>
  <si>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</si>
  <si>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</si>
  <si>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</si>
  <si>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</si>
  <si>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</si>
  <si>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</si>
  <si>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</si>
  <si>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</si>
  <si>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</si>
  <si>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</si>
  <si>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</si>
  <si>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</si>
  <si>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</si>
  <si>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</si>
  <si>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</si>
  <si>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</si>
  <si>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</si>
  <si>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</si>
  <si>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</si>
  <si>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</si>
  <si>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</si>
  <si>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</si>
  <si>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</si>
  <si>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</si>
  <si>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</si>
  <si>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</si>
  <si>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</si>
  <si>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</si>
  <si>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</si>
  <si>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</si>
  <si>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</si>
  <si>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</si>
  <si>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</si>
  <si>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</si>
  <si>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</si>
  <si>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</si>
  <si>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</si>
  <si>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</si>
  <si>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</si>
  <si>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</si>
  <si>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</si>
  <si>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</si>
  <si>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</si>
  <si>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</si>
  <si>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</si>
  <si>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</si>
  <si>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</si>
  <si>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</si>
  <si>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</si>
  <si>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</si>
  <si>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</si>
  <si>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</si>
  <si>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</si>
  <si>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</si>
  <si>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</si>
  <si>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</si>
  <si>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</si>
  <si>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</si>
  <si>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</si>
  <si>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</si>
  <si>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</si>
  <si>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</si>
  <si>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</si>
  <si>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</si>
  <si>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</si>
  <si>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</si>
  <si>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</si>
  <si>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</si>
  <si>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</si>
  <si>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</si>
  <si>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</si>
  <si>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</si>
  <si>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</si>
  <si>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</si>
  <si>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</si>
  <si>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</si>
  <si>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</si>
  <si>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</si>
  <si>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</si>
  <si>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</si>
  <si>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</si>
  <si>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</si>
  <si>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</si>
  <si>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</si>
  <si>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</si>
  <si>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</si>
  <si>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</si>
  <si>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</si>
  <si>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</si>
  <si>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</si>
  <si>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</si>
  <si>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</si>
  <si>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</si>
  <si>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</si>
  <si>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</si>
  <si>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</si>
  <si>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</si>
  <si>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</si>
  <si>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</si>
  <si>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</si>
  <si>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</si>
  <si>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</si>
  <si>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</si>
  <si>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</si>
  <si>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</si>
  <si>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</si>
  <si>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</si>
  <si>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</si>
  <si>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</si>
  <si>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</si>
  <si>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</si>
  <si>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</si>
  <si>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</si>
  <si>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</si>
  <si>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</si>
  <si>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</si>
  <si>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</si>
  <si>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</si>
  <si>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</si>
  <si>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</si>
  <si>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</si>
  <si>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</si>
  <si>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</si>
  <si>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</si>
  <si>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</si>
  <si>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</si>
  <si>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</si>
  <si>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</si>
  <si>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</si>
  <si>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</si>
  <si>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</si>
  <si>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</si>
  <si>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 xml:space="preserve">ESTADO DE RESULTADO </t>
  </si>
  <si>
    <t>AL 31 DE  AGOSTO 2024</t>
  </si>
  <si>
    <t>( VALORES EN RD$ )</t>
  </si>
  <si>
    <t xml:space="preserve"> </t>
  </si>
  <si>
    <t xml:space="preserve">    </t>
  </si>
  <si>
    <t>FUENTES DE FINANCIAMIENTO</t>
  </si>
  <si>
    <t>Presupuesto Aprobado</t>
  </si>
  <si>
    <t>Monto No Presupuestado Aprobado</t>
  </si>
  <si>
    <t>Mas o Menos : Modificaciones Presupuestarias</t>
  </si>
  <si>
    <t>Menos: Presupuesto No Ejecutado</t>
  </si>
  <si>
    <t>PRESUPUESTO EJECUTADO</t>
  </si>
  <si>
    <t>Mas: Ingresos por reclasificar</t>
  </si>
  <si>
    <t>TOTAL RECURSOS</t>
  </si>
  <si>
    <t>GASTOS</t>
  </si>
  <si>
    <t>SERVICIOS PERSONALES</t>
  </si>
  <si>
    <t>Sueldos Fijos</t>
  </si>
  <si>
    <t>Suplencias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</si>
  <si>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</si>
  <si>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</si>
  <si>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</si>
  <si>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</si>
  <si>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</si>
  <si>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</si>
  <si>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</si>
  <si>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</si>
  <si>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</si>
  <si>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</si>
  <si>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</si>
  <si>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</si>
  <si>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</si>
  <si>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</si>
  <si>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</si>
  <si>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</si>
  <si>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</si>
  <si>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</si>
  <si>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</si>
  <si>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 Y FLETES</t>
  </si>
  <si>
    <t>Alquileres y Rentas</t>
  </si>
  <si>
    <t>Seguros</t>
  </si>
  <si>
    <t xml:space="preserve">Reparaciones Menores e Instalaciones Temporales </t>
  </si>
  <si>
    <t>Mantenimiento y reparacion de maquinarias y equipos</t>
  </si>
  <si>
    <t>Comisiones y Gastos Bancarios</t>
  </si>
  <si>
    <t>Fumigacion lavanderia limpieza</t>
  </si>
  <si>
    <t xml:space="preserve">servicios de organización de eventos </t>
  </si>
  <si>
    <t>Servicios Técnicos y Profesionales</t>
  </si>
  <si>
    <t xml:space="preserve">Otras contratacion de servicios 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</si>
  <si>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</si>
  <si>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</si>
  <si>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</si>
  <si>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</si>
  <si>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</si>
  <si>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</si>
  <si>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</si>
  <si>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</si>
  <si>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</si>
  <si>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</si>
  <si>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</si>
  <si>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</si>
  <si>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 y Equipo Industrial</t>
  </si>
  <si>
    <t>Equipos de Seguridad</t>
  </si>
  <si>
    <t xml:space="preserve">Equipos y aparato audiovisuales </t>
  </si>
  <si>
    <t xml:space="preserve">Equipos de generacion electricas </t>
  </si>
  <si>
    <t>Maquinaria y Herramienta</t>
  </si>
  <si>
    <t xml:space="preserve">Equipode de comunicación, telecomunicaciones </t>
  </si>
  <si>
    <t>Vehiculos y Equipo  de Transportes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</si>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</sst>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5" fillId="0" borderId="0" xfId="0" applyFont="1"/>
    <xf numFmtId="0" fontId="44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6" fillId="0" borderId="0" xfId="0" applyFont="1"/>
    <xf numFmtId="0" fontId="41" fillId="6" borderId="0" xfId="0" applyFont="1" applyFill="1" applyAlignment="1">
      <alignment vertical="center"/>
    </xf>
    <xf numFmtId="0" fontId="47" fillId="22" borderId="0" xfId="0" applyFont="1" applyFill="1"/>
    <xf numFmtId="165" fontId="47" fillId="22" borderId="0" xfId="2" applyFont="1" applyFill="1"/>
    <xf numFmtId="0" fontId="48" fillId="22" borderId="0" xfId="0" applyFont="1" applyFill="1"/>
    <xf numFmtId="0" fontId="47" fillId="0" borderId="0" xfId="0" applyFont="1"/>
    <xf numFmtId="4" fontId="47" fillId="0" borderId="0" xfId="0" applyNumberFormat="1" applyFont="1"/>
    <xf numFmtId="0" fontId="50" fillId="22" borderId="0" xfId="0" applyFont="1" applyFill="1"/>
    <xf numFmtId="165" fontId="50" fillId="22" borderId="0" xfId="2" applyFont="1" applyFill="1"/>
    <xf numFmtId="0" fontId="50" fillId="22" borderId="0" xfId="0" applyFont="1" applyFill="1" applyAlignment="1">
      <alignment horizontal="center"/>
    </xf>
    <xf numFmtId="165" fontId="50" fillId="22" borderId="0" xfId="2" applyFont="1" applyFill="1" applyAlignment="1">
      <alignment horizontal="center"/>
    </xf>
    <xf numFmtId="0" fontId="49" fillId="22" borderId="0" xfId="0" applyFont="1" applyFill="1" applyAlignment="1">
      <alignment horizontal="left"/>
    </xf>
    <xf numFmtId="165" fontId="51" fillId="0" borderId="0" xfId="2" applyFont="1"/>
    <xf numFmtId="165" fontId="52" fillId="22" borderId="0" xfId="2" applyFont="1" applyFill="1"/>
    <xf numFmtId="165" fontId="53" fillId="22" borderId="0" xfId="2" applyFont="1" applyFill="1"/>
    <xf numFmtId="165" fontId="52" fillId="22" borderId="1" xfId="2" applyFont="1" applyFill="1" applyBorder="1"/>
    <xf numFmtId="165" fontId="49" fillId="22" borderId="2" xfId="2" applyFont="1" applyFill="1" applyBorder="1"/>
    <xf numFmtId="167" fontId="50" fillId="22" borderId="0" xfId="0" applyNumberFormat="1" applyFont="1" applyFill="1"/>
    <xf numFmtId="0" fontId="49" fillId="22" borderId="0" xfId="0" applyFont="1" applyFill="1"/>
    <xf numFmtId="165" fontId="49" fillId="22" borderId="0" xfId="2" applyFont="1" applyFill="1"/>
    <xf numFmtId="165" fontId="49" fillId="22" borderId="8" xfId="2" applyFont="1" applyFill="1" applyBorder="1"/>
    <xf numFmtId="165" fontId="49" fillId="22" borderId="0" xfId="2" applyFont="1" applyFill="1" applyBorder="1" applyAlignment="1">
      <alignment horizontal="center"/>
    </xf>
    <xf numFmtId="165" fontId="44" fillId="0" borderId="0" xfId="0" applyNumberFormat="1" applyFont="1"/>
    <xf numFmtId="165" fontId="0" fillId="0" borderId="0" xfId="0" applyNumberFormat="1"/>
    <xf numFmtId="170" fontId="45" fillId="0" borderId="0" xfId="0" applyNumberFormat="1" applyFont="1"/>
    <xf numFmtId="165" fontId="46" fillId="0" borderId="0" xfId="2" applyFont="1"/>
    <xf numFmtId="170" fontId="44" fillId="0" borderId="0" xfId="0" applyNumberFormat="1" applyFont="1"/>
    <xf numFmtId="165" fontId="0" fillId="0" borderId="0" xfId="2" applyFont="1"/>
    <xf numFmtId="170" fontId="46" fillId="0" borderId="0" xfId="0" applyNumberFormat="1" applyFont="1"/>
    <xf numFmtId="165" fontId="44" fillId="0" borderId="0" xfId="2" applyFont="1"/>
    <xf numFmtId="170" fontId="0" fillId="0" borderId="0" xfId="0" applyNumberFormat="1"/>
    <xf numFmtId="165" fontId="45" fillId="0" borderId="0" xfId="0" applyNumberFormat="1" applyFont="1"/>
    <xf numFmtId="165" fontId="45" fillId="0" borderId="0" xfId="2" applyFont="1"/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22" borderId="0" xfId="0" applyFont="1" applyFill="1" applyAlignment="1">
      <alignment horizontal="center"/>
    </xf>
    <xf numFmtId="166" fontId="49" fillId="22" borderId="0" xfId="0" applyNumberFormat="1" applyFont="1" applyFill="1" applyAlignment="1">
      <alignment horizontal="center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7</xdr:row>
      <xdr:rowOff>48865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B42497-3434-4B71-BB27-26216A71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1905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69409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F063D6-91A4-473A-9868-E14CCB8B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1435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38553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580E6A-664C-4F75-9DD1-867A27C2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476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1</xdr:col>
      <xdr:colOff>389616</xdr:colOff>
      <xdr:row>83</xdr:row>
      <xdr:rowOff>95251</xdr:rowOff>
    </xdr:from>
    <xdr:to>
      <xdr:col>2</xdr:col>
      <xdr:colOff>2818200</xdr:colOff>
      <xdr:row>97</xdr:row>
      <xdr:rowOff>161926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B41993-17E7-76C3-1C9A-E35577A9F3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877" t="31115" r="15093" b="20023"/>
        <a:stretch/>
      </xdr:blipFill>
      <xdr:spPr>
        <a:xfrm>
          <a:off x="837291" y="18326101"/>
          <a:ext cx="7248234" cy="2686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77" t="s">
        <v>1</v>
      </c>
      <c r="B3" s="177"/>
      <c r="C3" s="177"/>
      <c r="D3" s="177"/>
      <c r="E3" s="177"/>
      <c r="F3" s="177"/>
      <c r="G3" s="178"/>
      <c r="H3" s="177"/>
      <c r="I3" s="177"/>
      <c r="J3" s="177"/>
      <c r="K3" s="178"/>
      <c r="L3" s="177"/>
      <c r="M3" s="177"/>
      <c r="N3" s="177"/>
      <c r="O3" s="177"/>
      <c r="P3" s="173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77" t="s">
        <v>2</v>
      </c>
      <c r="B4" s="177"/>
      <c r="C4" s="177"/>
      <c r="D4" s="177"/>
      <c r="E4" s="177"/>
      <c r="F4" s="177"/>
      <c r="G4" s="178"/>
      <c r="H4" s="177"/>
      <c r="I4" s="177"/>
      <c r="J4" s="177"/>
      <c r="K4" s="178"/>
      <c r="L4" s="177"/>
      <c r="M4" s="177"/>
      <c r="N4" s="177"/>
      <c r="O4" s="177"/>
      <c r="P4" s="173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77" t="s">
        <v>3</v>
      </c>
      <c r="B5" s="177"/>
      <c r="C5" s="177"/>
      <c r="D5" s="177"/>
      <c r="E5" s="177"/>
      <c r="F5" s="177"/>
      <c r="G5" s="178"/>
      <c r="H5" s="177"/>
      <c r="I5" s="177"/>
      <c r="J5" s="177"/>
      <c r="K5" s="178"/>
      <c r="L5" s="177"/>
      <c r="M5" s="177"/>
      <c r="N5" s="177"/>
      <c r="O5" s="177"/>
      <c r="P5" s="173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79" t="s">
        <v>4</v>
      </c>
      <c r="B6" s="179"/>
      <c r="C6" s="179"/>
      <c r="D6" s="179"/>
      <c r="E6" s="179"/>
      <c r="F6" s="179"/>
      <c r="G6" s="180"/>
      <c r="H6" s="179"/>
      <c r="I6" s="179"/>
      <c r="J6" s="179"/>
      <c r="K6" s="180"/>
      <c r="L6" s="179"/>
      <c r="M6" s="179"/>
      <c r="N6" s="179"/>
      <c r="O6" s="179"/>
      <c r="P6" s="174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79" t="s">
        <v>5</v>
      </c>
      <c r="B7" s="179"/>
      <c r="C7" s="179"/>
      <c r="D7" s="179"/>
      <c r="E7" s="179"/>
      <c r="F7" s="179"/>
      <c r="G7" s="180"/>
      <c r="H7" s="179"/>
      <c r="I7" s="179"/>
      <c r="J7" s="179"/>
      <c r="K7" s="180"/>
      <c r="L7" s="179"/>
      <c r="M7" s="179"/>
      <c r="N7" s="179"/>
      <c r="O7" s="179"/>
      <c r="P7" s="174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87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87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87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87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87">
        <v>9883766</v>
      </c>
      <c r="Y14" s="1"/>
      <c r="Z14" s="1"/>
      <c r="AA14" s="1"/>
      <c r="AB14" s="1"/>
      <c r="AC14" s="1"/>
      <c r="AD14" s="188"/>
      <c r="AE14" s="188"/>
      <c r="AF14" s="188"/>
      <c r="AG14" s="188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87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87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87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89" t="s">
        <v>118</v>
      </c>
      <c r="N18" s="190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1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87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87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87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87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87">
        <v>135573000</v>
      </c>
      <c r="Y23" s="1"/>
      <c r="Z23" s="1"/>
      <c r="AA23" s="1"/>
      <c r="AB23" s="1"/>
      <c r="AC23" s="1"/>
      <c r="AD23" s="188"/>
      <c r="AE23" s="188"/>
      <c r="AF23" s="188"/>
      <c r="AG23" s="188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87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87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87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87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87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87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87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87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87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87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87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87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87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87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87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87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87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87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87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87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87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2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87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87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87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87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3" t="s">
        <v>366</v>
      </c>
      <c r="N49" s="193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87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87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87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87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87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87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87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87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87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87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87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87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87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87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87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3" t="s">
        <v>473</v>
      </c>
      <c r="N65" s="193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87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87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87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87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87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87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87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87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87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87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87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87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87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4" t="s">
        <v>455</v>
      </c>
      <c r="C79" s="194" t="s">
        <v>36</v>
      </c>
      <c r="D79" s="194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87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4" t="s">
        <v>455</v>
      </c>
      <c r="C80" s="194" t="s">
        <v>36</v>
      </c>
      <c r="D80" s="194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87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4" t="s">
        <v>455</v>
      </c>
      <c r="C81" s="194" t="s">
        <v>36</v>
      </c>
      <c r="D81" s="194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87">
        <v>45136252</v>
      </c>
      <c r="Y81" s="1"/>
      <c r="Z81" s="1"/>
      <c r="AA81" s="1"/>
      <c r="AB81" s="1"/>
      <c r="AC81" s="1"/>
      <c r="AD81" s="188"/>
      <c r="AE81" s="188"/>
      <c r="AF81" s="188"/>
      <c r="AG81" s="188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3" t="s">
        <v>586</v>
      </c>
      <c r="N82" s="193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4" t="s">
        <v>455</v>
      </c>
      <c r="C83" s="194" t="s">
        <v>36</v>
      </c>
      <c r="D83" s="194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87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87">
        <v>34133964</v>
      </c>
    </row>
    <row r="85" spans="1:33" customFormat="1" ht="39.75" customHeight="1">
      <c r="A85" s="27">
        <v>76</v>
      </c>
      <c r="B85" s="194" t="s">
        <v>455</v>
      </c>
      <c r="C85" s="194" t="s">
        <v>166</v>
      </c>
      <c r="D85" s="194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5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4" t="s">
        <v>455</v>
      </c>
      <c r="C86" s="194" t="s">
        <v>166</v>
      </c>
      <c r="D86" s="194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87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4" t="s">
        <v>455</v>
      </c>
      <c r="C87" s="194" t="s">
        <v>166</v>
      </c>
      <c r="D87" s="194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87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4" t="s">
        <v>455</v>
      </c>
      <c r="C88" s="194" t="s">
        <v>622</v>
      </c>
      <c r="D88" s="194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87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4" t="s">
        <v>455</v>
      </c>
      <c r="C89" s="194" t="s">
        <v>622</v>
      </c>
      <c r="D89" s="194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87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3" t="s">
        <v>640</v>
      </c>
      <c r="N90" s="193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3" t="s">
        <v>646</v>
      </c>
      <c r="N91" s="193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4" t="s">
        <v>455</v>
      </c>
      <c r="C92" s="194" t="s">
        <v>264</v>
      </c>
      <c r="D92" s="194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87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4" t="s">
        <v>455</v>
      </c>
      <c r="C93" s="194" t="s">
        <v>264</v>
      </c>
      <c r="D93" s="194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87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87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87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87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87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87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87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89" t="s">
        <v>698</v>
      </c>
      <c r="N100" s="189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87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87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87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87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89" t="s">
        <v>728</v>
      </c>
      <c r="N104" s="190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87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87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87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87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87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87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87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87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87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87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87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87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87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87">
        <v>2374978700</v>
      </c>
      <c r="Y117" s="1"/>
      <c r="Z117" s="1"/>
      <c r="AA117" s="1"/>
      <c r="AB117" s="1"/>
      <c r="AC117" s="1"/>
      <c r="AD117" s="188"/>
      <c r="AE117" s="188"/>
      <c r="AF117" s="188"/>
      <c r="AG117" s="188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87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87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87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87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87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87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87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87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87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87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90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87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87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87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87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87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87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87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89" t="s">
        <v>934</v>
      </c>
      <c r="N135" s="190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87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89" t="s">
        <v>943</v>
      </c>
      <c r="N136" s="190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87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89" t="s">
        <v>951</v>
      </c>
      <c r="N137" s="190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87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87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87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87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87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87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2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6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87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2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87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87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87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87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87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87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87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87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197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87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87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87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87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87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87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87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87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87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87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87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87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87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87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87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87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87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3" t="s">
        <v>1169</v>
      </c>
      <c r="N169" s="193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87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87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87">
        <v>10864798551</v>
      </c>
      <c r="Y171" s="1"/>
      <c r="Z171" s="1"/>
      <c r="AA171" s="1"/>
      <c r="AB171" s="1"/>
      <c r="AC171" s="1"/>
      <c r="AD171" s="188"/>
      <c r="AE171" s="188"/>
      <c r="AF171" s="188"/>
      <c r="AG171" s="188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87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87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87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87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87">
        <v>254895221769</v>
      </c>
      <c r="Y176" s="1"/>
      <c r="Z176" s="1"/>
      <c r="AA176" s="1"/>
      <c r="AB176" s="1"/>
      <c r="AC176" s="1"/>
      <c r="AD176" s="188"/>
      <c r="AE176" s="188"/>
      <c r="AF176" s="188"/>
      <c r="AG176" s="188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87">
        <v>103477419507</v>
      </c>
      <c r="Y177" s="1"/>
      <c r="Z177" s="1"/>
      <c r="AA177" s="1"/>
      <c r="AB177" s="1"/>
      <c r="AC177" s="1"/>
      <c r="AD177" s="188"/>
      <c r="AE177" s="188"/>
      <c r="AF177" s="188"/>
      <c r="AG177" s="188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198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A1:AO121"/>
  <sheetViews>
    <sheetView tabSelected="1" zoomScaleNormal="100" workbookViewId="0">
      <selection activeCell="F42" sqref="F42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6">
      <c r="D1"/>
      <c r="E1"/>
      <c r="F1"/>
    </row>
    <row r="2" spans="1:6">
      <c r="D2"/>
      <c r="E2"/>
      <c r="F2"/>
    </row>
    <row r="3" spans="1:6">
      <c r="D3"/>
      <c r="E3"/>
      <c r="F3"/>
    </row>
    <row r="4" spans="1:6">
      <c r="D4"/>
      <c r="E4"/>
      <c r="F4"/>
    </row>
    <row r="5" spans="1:6">
      <c r="D5"/>
      <c r="E5"/>
      <c r="F5"/>
    </row>
    <row r="6" spans="1:6">
      <c r="D6"/>
      <c r="E6"/>
      <c r="F6"/>
    </row>
    <row r="7" spans="1:6" ht="15">
      <c r="B7" s="144"/>
      <c r="C7" s="144"/>
      <c r="D7"/>
      <c r="E7"/>
      <c r="F7"/>
    </row>
    <row r="8" spans="1:6" ht="18.75">
      <c r="B8" s="141"/>
      <c r="C8" s="141"/>
      <c r="D8"/>
      <c r="E8"/>
      <c r="F8"/>
    </row>
    <row r="9" spans="1:6" ht="18">
      <c r="B9" s="183" t="s">
        <v>1227</v>
      </c>
      <c r="C9" s="183"/>
      <c r="D9"/>
      <c r="E9"/>
      <c r="F9"/>
    </row>
    <row r="10" spans="1:6" ht="18">
      <c r="B10" s="184" t="s">
        <v>1228</v>
      </c>
      <c r="C10" s="184"/>
      <c r="D10"/>
      <c r="E10"/>
      <c r="F10"/>
    </row>
    <row r="11" spans="1:6" ht="18">
      <c r="B11" s="183" t="s">
        <v>1229</v>
      </c>
      <c r="C11" s="183"/>
      <c r="D11" t="s">
        <v>1230</v>
      </c>
      <c r="E11"/>
      <c r="F11"/>
    </row>
    <row r="12" spans="1:6" ht="18">
      <c r="B12" s="147"/>
      <c r="C12" s="147"/>
      <c r="D12"/>
      <c r="E12"/>
      <c r="F12"/>
    </row>
    <row r="13" spans="1:6" ht="14.25" customHeight="1">
      <c r="B13" s="147"/>
      <c r="C13" s="148"/>
      <c r="D13"/>
      <c r="E13"/>
      <c r="F13"/>
    </row>
    <row r="14" spans="1:6" s="131" customFormat="1" ht="18">
      <c r="B14" s="149"/>
      <c r="C14" s="161"/>
      <c r="D14"/>
      <c r="E14"/>
      <c r="F14"/>
    </row>
    <row r="15" spans="1:6" s="131" customFormat="1" ht="18">
      <c r="B15" s="149"/>
      <c r="C15" s="150"/>
      <c r="D15"/>
      <c r="E15" t="s">
        <v>1231</v>
      </c>
      <c r="F15"/>
    </row>
    <row r="16" spans="1:6" ht="18">
      <c r="A16" s="127"/>
      <c r="B16" s="151" t="s">
        <v>1232</v>
      </c>
      <c r="C16" s="152"/>
      <c r="D16"/>
      <c r="E16"/>
      <c r="F16"/>
    </row>
    <row r="17" spans="1:41" ht="18">
      <c r="B17" s="147"/>
      <c r="C17" s="148"/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1233</v>
      </c>
      <c r="C18" s="153">
        <v>177195695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2.75" hidden="1" customHeight="1">
      <c r="B19" s="147" t="s">
        <v>1234</v>
      </c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1235</v>
      </c>
      <c r="C20" s="154">
        <v>150437037.97999999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B21" s="147" t="s">
        <v>1236</v>
      </c>
      <c r="C21" s="155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/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1237</v>
      </c>
      <c r="C23" s="153">
        <f>C18+C20-C21</f>
        <v>327632732.98000002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A24" s="128"/>
      <c r="B24" s="147"/>
      <c r="C24" s="153"/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ht="18">
      <c r="B25" s="147" t="s">
        <v>1238</v>
      </c>
      <c r="C25" s="153">
        <v>0</v>
      </c>
      <c r="D25"/>
      <c r="E25"/>
      <c r="F25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</row>
    <row r="26" spans="1:41" ht="18">
      <c r="B26" s="147" t="s">
        <v>1239</v>
      </c>
      <c r="C26" s="148">
        <f>C23</f>
        <v>327632732.98000002</v>
      </c>
      <c r="D26"/>
      <c r="E26"/>
      <c r="F2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ht="18">
      <c r="B27" s="147"/>
      <c r="C27" s="148"/>
      <c r="D27"/>
      <c r="E27"/>
      <c r="F27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</row>
    <row r="28" spans="1:41" s="129" customFormat="1" ht="18">
      <c r="A28" s="127"/>
      <c r="B28" s="151" t="s">
        <v>1240</v>
      </c>
      <c r="C28" s="156">
        <f>+C30+C48+C63+C73</f>
        <v>176836494.54999998</v>
      </c>
      <c r="D28"/>
      <c r="E28" s="164"/>
      <c r="F28" s="136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ht="18">
      <c r="B29" s="157"/>
      <c r="C29" s="148"/>
      <c r="D29"/>
      <c r="E29" s="140"/>
      <c r="F29" s="140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</row>
    <row r="30" spans="1:41" s="129" customFormat="1" ht="18">
      <c r="A30" s="127"/>
      <c r="B30" s="158" t="s">
        <v>1241</v>
      </c>
      <c r="C30" s="156">
        <f>+C31+C33+C34+C36+C37+C40+C44+C45+C46+C41+C39+C35+C42+C38+C43+C32</f>
        <v>106927032.97</v>
      </c>
      <c r="D30"/>
      <c r="E30" s="162"/>
      <c r="F30" s="166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1242</v>
      </c>
      <c r="C31" s="153">
        <v>51017500</v>
      </c>
      <c r="D31"/>
      <c r="E31"/>
      <c r="F31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1243</v>
      </c>
      <c r="C32" s="153">
        <v>440000</v>
      </c>
      <c r="D32"/>
      <c r="E32"/>
      <c r="F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1244</v>
      </c>
      <c r="C33" s="153">
        <v>0</v>
      </c>
      <c r="D33"/>
      <c r="E33" s="163"/>
      <c r="F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1245</v>
      </c>
      <c r="C34" s="153">
        <v>31799333.329999998</v>
      </c>
      <c r="D34"/>
      <c r="E34" s="136"/>
      <c r="F34" s="136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1246</v>
      </c>
      <c r="C35" s="153">
        <v>0</v>
      </c>
      <c r="D35"/>
      <c r="E35" s="136"/>
      <c r="F35" s="136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1247</v>
      </c>
      <c r="C36" s="153">
        <v>1371000</v>
      </c>
      <c r="D36"/>
      <c r="E36" s="140"/>
      <c r="F36" s="140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1248</v>
      </c>
      <c r="C37" s="153">
        <v>300000</v>
      </c>
      <c r="D37"/>
      <c r="E37" s="137"/>
      <c r="F37" s="137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1249</v>
      </c>
      <c r="C38" s="153">
        <v>0</v>
      </c>
      <c r="D38"/>
      <c r="E38" s="137"/>
      <c r="F38" s="137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1250</v>
      </c>
      <c r="C39" s="153">
        <v>59559.07</v>
      </c>
      <c r="D39"/>
      <c r="E39" s="137"/>
      <c r="F39" s="137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1251</v>
      </c>
      <c r="C40" s="153">
        <v>2006000</v>
      </c>
      <c r="D40"/>
      <c r="E40"/>
      <c r="F40" s="16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1252</v>
      </c>
      <c r="C41" s="153">
        <v>7047604.2999999998</v>
      </c>
      <c r="D41"/>
      <c r="E41"/>
      <c r="F41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1253</v>
      </c>
      <c r="C42" s="153">
        <v>0</v>
      </c>
      <c r="D42"/>
      <c r="E42"/>
      <c r="F42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1254</v>
      </c>
      <c r="C43" s="153">
        <v>0</v>
      </c>
      <c r="D43"/>
      <c r="E43"/>
      <c r="F4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 t="s">
        <v>1255</v>
      </c>
      <c r="C44" s="153">
        <v>5973411.7000000002</v>
      </c>
      <c r="D44"/>
      <c r="E44" s="136"/>
      <c r="F44" s="136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47" t="s">
        <v>1256</v>
      </c>
      <c r="C45" s="153">
        <v>6029876.1699999999</v>
      </c>
      <c r="D45"/>
      <c r="E45" s="140"/>
      <c r="F45" s="140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 t="s">
        <v>1257</v>
      </c>
      <c r="C46" s="153">
        <v>882748.4</v>
      </c>
      <c r="D46"/>
      <c r="E46" s="137"/>
      <c r="F46" s="137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47"/>
      <c r="C47" s="153"/>
      <c r="D47"/>
      <c r="E47" s="163"/>
      <c r="F4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58" t="s">
        <v>1258</v>
      </c>
      <c r="C48" s="156">
        <f>+C49+C50+C51+C52+C53+C54+C55+C56+C59+C60+C61+C57+C58+C62</f>
        <v>15427286.1</v>
      </c>
      <c r="D48"/>
      <c r="E48" s="170"/>
      <c r="F48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1259</v>
      </c>
      <c r="C49" s="153">
        <f>1164666.54+1288257</f>
        <v>2452923.54</v>
      </c>
      <c r="D49"/>
      <c r="E49" s="136"/>
      <c r="F49" s="136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1260</v>
      </c>
      <c r="C50" s="153">
        <f>247976.29+19122</f>
        <v>267098.29000000004</v>
      </c>
      <c r="D50"/>
      <c r="E50" s="165"/>
      <c r="F50" s="165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1261</v>
      </c>
      <c r="C51" s="153">
        <v>311547.26</v>
      </c>
      <c r="D51"/>
      <c r="E51" s="16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1262</v>
      </c>
      <c r="C52" s="153">
        <v>811200</v>
      </c>
      <c r="D52"/>
      <c r="E52"/>
      <c r="F52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">
      <c r="A53" s="127"/>
      <c r="B53" s="147" t="s">
        <v>1263</v>
      </c>
      <c r="C53" s="153">
        <v>16105</v>
      </c>
      <c r="D53"/>
      <c r="E53" s="170"/>
      <c r="F53" s="16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">
      <c r="A54" s="127"/>
      <c r="B54" s="147" t="s">
        <v>1264</v>
      </c>
      <c r="C54" s="153">
        <v>3754829.56</v>
      </c>
      <c r="D54"/>
      <c r="E54" s="164"/>
      <c r="F54" s="136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8">
      <c r="A55" s="127"/>
      <c r="B55" s="147" t="s">
        <v>1265</v>
      </c>
      <c r="C55" s="153">
        <v>1568754.82</v>
      </c>
      <c r="D55"/>
      <c r="E55" s="165">
        <f>+C48-15427286.1</f>
        <v>0</v>
      </c>
      <c r="F55" s="165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8.75" customHeight="1">
      <c r="A56" s="127"/>
      <c r="B56" s="147" t="s">
        <v>1266</v>
      </c>
      <c r="C56" s="153">
        <v>1301849.6200000001</v>
      </c>
      <c r="D56"/>
      <c r="E56" s="169"/>
      <c r="F56" s="137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8.75" customHeight="1">
      <c r="A57" s="127"/>
      <c r="B57" s="147" t="s">
        <v>1267</v>
      </c>
      <c r="C57" s="153">
        <v>0</v>
      </c>
      <c r="D57"/>
      <c r="E57" s="169"/>
      <c r="F57" s="137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5" customHeight="1">
      <c r="A58" s="127"/>
      <c r="B58" s="147" t="s">
        <v>1268</v>
      </c>
      <c r="C58" s="153">
        <v>1933.16</v>
      </c>
      <c r="D58" s="163"/>
      <c r="E58" s="167"/>
      <c r="F58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1269</v>
      </c>
      <c r="C59" s="153">
        <v>57207.11</v>
      </c>
      <c r="D59"/>
      <c r="E59" s="172"/>
      <c r="F59" s="136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47" t="s">
        <v>1270</v>
      </c>
      <c r="C60" s="153">
        <v>632285.30000000005</v>
      </c>
      <c r="D60"/>
      <c r="E60" s="171"/>
      <c r="F60" s="136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1271</v>
      </c>
      <c r="C61" s="153">
        <v>3424898.44</v>
      </c>
      <c r="D61"/>
      <c r="E61" s="168"/>
      <c r="F61" s="140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1272</v>
      </c>
      <c r="C62" s="153">
        <v>826654</v>
      </c>
      <c r="D62"/>
      <c r="E62" s="166"/>
      <c r="F62" s="137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58" t="s">
        <v>1273</v>
      </c>
      <c r="C63" s="156">
        <f>+C64+C65+C66+C67+C68+C69+C71+C72</f>
        <v>7664928.3500000015</v>
      </c>
      <c r="D63"/>
      <c r="E63" s="163"/>
      <c r="F6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1274</v>
      </c>
      <c r="C64" s="153">
        <f>281724.17+56270</f>
        <v>337994.17</v>
      </c>
      <c r="D64"/>
      <c r="E64" s="164"/>
      <c r="F64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1275</v>
      </c>
      <c r="C65" s="153">
        <v>56640</v>
      </c>
      <c r="D65"/>
      <c r="F65" s="136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47" t="s">
        <v>1276</v>
      </c>
      <c r="C66" s="153">
        <v>140736.71</v>
      </c>
      <c r="D66"/>
      <c r="E66" s="140"/>
      <c r="F66" s="140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8">
      <c r="A67" s="127"/>
      <c r="B67" s="147" t="s">
        <v>1277</v>
      </c>
      <c r="C67" s="153">
        <v>0</v>
      </c>
      <c r="D67"/>
      <c r="E67" s="166"/>
      <c r="F67" s="137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1278</v>
      </c>
      <c r="C68" s="153">
        <v>3674728.64</v>
      </c>
      <c r="D68"/>
      <c r="E68" s="163"/>
      <c r="F68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1279</v>
      </c>
      <c r="C69" s="153">
        <v>0</v>
      </c>
      <c r="D69"/>
      <c r="E69" s="163"/>
      <c r="F69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12.75" hidden="1" customHeight="1">
      <c r="A70" s="127"/>
      <c r="B70" s="147" t="s">
        <v>1280</v>
      </c>
      <c r="C70" s="153"/>
      <c r="D70"/>
      <c r="E70" s="136"/>
      <c r="F70" s="136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1281</v>
      </c>
      <c r="C71" s="153">
        <v>322042.44</v>
      </c>
      <c r="D71"/>
      <c r="E71" s="140"/>
      <c r="F71" s="140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18">
      <c r="A72" s="127"/>
      <c r="B72" s="147" t="s">
        <v>1282</v>
      </c>
      <c r="C72" s="153">
        <v>3132786.39</v>
      </c>
      <c r="D72"/>
      <c r="E72" s="166"/>
      <c r="F72" s="137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8">
      <c r="A73" s="127"/>
      <c r="B73" s="158" t="s">
        <v>1283</v>
      </c>
      <c r="C73" s="159">
        <f>+C74+C75+C76+C77+C79+C80+C81+C78</f>
        <v>46817247.130000003</v>
      </c>
      <c r="D73"/>
      <c r="E73"/>
      <c r="F7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8">
      <c r="A74" s="127"/>
      <c r="B74" s="147" t="s">
        <v>1284</v>
      </c>
      <c r="C74" s="153">
        <v>3895571.16</v>
      </c>
      <c r="D74"/>
      <c r="E74"/>
      <c r="F74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22.5" customHeight="1">
      <c r="A75" s="127"/>
      <c r="B75" s="147" t="s">
        <v>1285</v>
      </c>
      <c r="C75" s="153">
        <v>12980</v>
      </c>
      <c r="D75"/>
      <c r="E75" s="168"/>
      <c r="F75" s="140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47" t="s">
        <v>1286</v>
      </c>
      <c r="C76" s="153">
        <v>178622.5</v>
      </c>
      <c r="D76"/>
      <c r="E76" s="162">
        <f>+C73-46817247.13</f>
        <v>0</v>
      </c>
      <c r="F76" s="137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47" t="s">
        <v>1287</v>
      </c>
      <c r="C77" s="153">
        <v>1385446.82</v>
      </c>
      <c r="D77"/>
      <c r="E77" s="166"/>
      <c r="F77" s="13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18">
      <c r="A78" s="127"/>
      <c r="B78" s="147" t="s">
        <v>1288</v>
      </c>
      <c r="C78" s="153">
        <v>647820</v>
      </c>
      <c r="D78"/>
      <c r="E78" s="166"/>
      <c r="F78" s="137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20.25" customHeight="1">
      <c r="A79" s="127"/>
      <c r="B79" s="147" t="s">
        <v>1289</v>
      </c>
      <c r="C79" s="148">
        <v>7204506.6500000004</v>
      </c>
      <c r="D79"/>
      <c r="E79"/>
      <c r="F79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8">
      <c r="A80" s="127"/>
      <c r="B80" s="147" t="s">
        <v>1290</v>
      </c>
      <c r="C80" s="148">
        <v>47200</v>
      </c>
      <c r="D80"/>
      <c r="E80" s="163"/>
      <c r="F80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 ht="18">
      <c r="A81" s="127"/>
      <c r="B81" s="147" t="s">
        <v>1291</v>
      </c>
      <c r="C81" s="148">
        <v>33445100</v>
      </c>
      <c r="D81"/>
      <c r="E81"/>
      <c r="F81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</row>
    <row r="82" spans="1:41" s="129" customFormat="1" ht="18">
      <c r="A82" s="127"/>
      <c r="C82" s="148">
        <v>0</v>
      </c>
      <c r="D82"/>
      <c r="E82" s="136"/>
      <c r="F82" s="136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</row>
    <row r="83" spans="1:41" s="129" customFormat="1" ht="18.75" thickBot="1">
      <c r="A83" s="127"/>
      <c r="B83" s="158" t="s">
        <v>1292</v>
      </c>
      <c r="C83" s="160">
        <f>+C26-C28</f>
        <v>150796238.43000004</v>
      </c>
      <c r="D83"/>
      <c r="E83" s="140"/>
      <c r="F83" s="140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</row>
    <row r="84" spans="1:41" s="129" customFormat="1" ht="16.5" thickTop="1">
      <c r="A84" s="127"/>
      <c r="B84" s="142"/>
      <c r="C84" s="143"/>
      <c r="D84"/>
      <c r="E84" s="137"/>
      <c r="F84" s="137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</row>
    <row r="85" spans="1:41" s="129" customFormat="1">
      <c r="A85"/>
      <c r="B85" s="145"/>
      <c r="C85" s="146"/>
      <c r="D85"/>
      <c r="E85"/>
      <c r="F85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</row>
    <row r="86" spans="1:41">
      <c r="A86"/>
      <c r="B86" s="145"/>
      <c r="C86" s="146"/>
      <c r="D86"/>
      <c r="E86"/>
      <c r="F86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</row>
    <row r="87" spans="1:41">
      <c r="A87"/>
      <c r="B87" s="145"/>
      <c r="C87" s="146"/>
      <c r="D87"/>
      <c r="E87"/>
      <c r="F87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</row>
    <row r="88" spans="1:41">
      <c r="A88"/>
      <c r="B88" s="145"/>
      <c r="C88" s="146"/>
      <c r="D88" s="135"/>
      <c r="E88" t="s">
        <v>1230</v>
      </c>
      <c r="F88"/>
    </row>
    <row r="89" spans="1:41" ht="15">
      <c r="A89"/>
      <c r="B89" s="145"/>
      <c r="C89" s="145"/>
      <c r="D89" s="136"/>
      <c r="E89" s="136"/>
      <c r="F89" s="136"/>
    </row>
    <row r="90" spans="1:41" ht="15.75">
      <c r="A90" s="185" t="s">
        <v>1293</v>
      </c>
      <c r="B90" s="185"/>
      <c r="C90" s="175" t="s">
        <v>1294</v>
      </c>
      <c r="D90" s="140"/>
      <c r="E90" s="140"/>
      <c r="F90" s="140"/>
    </row>
    <row r="91" spans="1:41" ht="15.75">
      <c r="A91" s="186" t="s">
        <v>1295</v>
      </c>
      <c r="B91" s="186"/>
      <c r="C91" s="176" t="s">
        <v>1296</v>
      </c>
      <c r="D91" s="137"/>
      <c r="E91" s="137"/>
      <c r="F91" s="137"/>
    </row>
    <row r="92" spans="1:41" ht="15.75">
      <c r="A92"/>
      <c r="B92" s="145"/>
      <c r="C92" s="145"/>
      <c r="D92" s="137"/>
      <c r="E92" s="137"/>
      <c r="F92" s="137"/>
    </row>
    <row r="93" spans="1:41">
      <c r="A93"/>
      <c r="B93" s="145"/>
      <c r="C93" s="145"/>
      <c r="D93"/>
      <c r="E93"/>
      <c r="F93"/>
    </row>
    <row r="94" spans="1:41" ht="15">
      <c r="A94"/>
      <c r="B94" s="145"/>
      <c r="C94" s="136"/>
      <c r="D94"/>
      <c r="E94"/>
      <c r="F94"/>
    </row>
    <row r="95" spans="1:41" ht="12.75" customHeight="1">
      <c r="A95"/>
      <c r="B95" s="181" t="s">
        <v>1297</v>
      </c>
      <c r="C95" s="181"/>
      <c r="D95"/>
      <c r="E95"/>
      <c r="F95"/>
    </row>
    <row r="96" spans="1:41">
      <c r="A96"/>
      <c r="B96" s="182" t="s">
        <v>1298</v>
      </c>
      <c r="C96" s="182"/>
      <c r="D96"/>
      <c r="E96"/>
      <c r="F96"/>
    </row>
    <row r="97" spans="1:6">
      <c r="A97"/>
      <c r="B97" s="145"/>
      <c r="C97" s="145"/>
      <c r="D97"/>
      <c r="E97"/>
      <c r="F97"/>
    </row>
    <row r="99" spans="1:6">
      <c r="A99"/>
      <c r="B99" s="145" t="s">
        <v>1299</v>
      </c>
      <c r="C99" s="145"/>
      <c r="D99"/>
      <c r="E99"/>
      <c r="F99"/>
    </row>
    <row r="100" spans="1:6">
      <c r="A100"/>
      <c r="B100" s="145"/>
      <c r="C100" s="145"/>
      <c r="D100"/>
      <c r="E100"/>
      <c r="F100"/>
    </row>
    <row r="121" spans="2:2">
      <c r="B121" s="142" t="s">
        <v>1300</v>
      </c>
    </row>
  </sheetData>
  <mergeCells count="7">
    <mergeCell ref="B95:C95"/>
    <mergeCell ref="B96:C96"/>
    <mergeCell ref="B9:C9"/>
    <mergeCell ref="B10:C10"/>
    <mergeCell ref="B11:C11"/>
    <mergeCell ref="A90:B90"/>
    <mergeCell ref="A91:B91"/>
  </mergeCells>
  <phoneticPr fontId="42" type="noConversion"/>
  <pageMargins left="0.70866141732283472" right="0.70866141732283472" top="0.74803149606299213" bottom="0.74803149606299213" header="0.31496062992125984" footer="0.31496062992125984"/>
  <pageSetup scale="43" fitToWidth="99" orientation="portrait" r:id="rId1"/>
  <rowBreaks count="1" manualBreakCount="1">
    <brk id="100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Esther Del Carmen Caceres De Mejia</cp:lastModifiedBy>
  <cp:revision/>
  <dcterms:created xsi:type="dcterms:W3CDTF">2020-05-06T15:54:31Z</dcterms:created>
  <dcterms:modified xsi:type="dcterms:W3CDTF">2025-03-07T16:55:06Z</dcterms:modified>
  <cp:category/>
  <cp:contentStatus/>
</cp:coreProperties>
</file>