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enviar a transparencia luego de firma\"/>
    </mc:Choice>
  </mc:AlternateContent>
  <xr:revisionPtr revIDLastSave="0" documentId="8_{17906C73-7939-43F0-BB7C-B27D50BFC263}" xr6:coauthVersionLast="47" xr6:coauthVersionMax="47" xr10:uidLastSave="{00000000-0000-0000-0000-000000000000}"/>
  <bookViews>
    <workbookView xWindow="-120" yWindow="-120" windowWidth="29040" windowHeight="15840" xr2:uid="{20A5AA99-F923-4EDC-BBF4-DF73E5D58C18}"/>
  </bookViews>
  <sheets>
    <sheet name=" Ejecución  (3)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C52" i="2"/>
  <c r="C26" i="2"/>
  <c r="C74" i="2" s="1"/>
  <c r="C86" i="2" s="1"/>
  <c r="C16" i="2"/>
  <c r="C10" i="2"/>
  <c r="B70" i="2"/>
  <c r="B67" i="2"/>
  <c r="B62" i="2"/>
  <c r="B52" i="2"/>
  <c r="B36" i="2"/>
  <c r="B26" i="2"/>
  <c r="B74" i="2" s="1"/>
  <c r="B86" i="2" s="1"/>
  <c r="B16" i="2"/>
  <c r="B10" i="2"/>
  <c r="C84" i="2"/>
  <c r="B84" i="2"/>
  <c r="P82" i="2"/>
  <c r="O82" i="2"/>
  <c r="N82" i="2"/>
  <c r="M82" i="2"/>
  <c r="L82" i="2"/>
  <c r="K82" i="2"/>
  <c r="D81" i="2"/>
  <c r="D80" i="2"/>
  <c r="P79" i="2"/>
  <c r="O79" i="2"/>
  <c r="N79" i="2"/>
  <c r="M79" i="2"/>
  <c r="L79" i="2"/>
  <c r="K79" i="2"/>
  <c r="D78" i="2"/>
  <c r="D77" i="2"/>
  <c r="P76" i="2"/>
  <c r="O76" i="2"/>
  <c r="N76" i="2"/>
  <c r="M76" i="2"/>
  <c r="L76" i="2"/>
  <c r="K76" i="2"/>
  <c r="J75" i="2"/>
  <c r="J84" i="2" s="1"/>
  <c r="D73" i="2"/>
  <c r="D72" i="2"/>
  <c r="D71" i="2"/>
  <c r="P70" i="2"/>
  <c r="O70" i="2"/>
  <c r="N70" i="2"/>
  <c r="M70" i="2"/>
  <c r="L70" i="2"/>
  <c r="K70" i="2"/>
  <c r="J70" i="2"/>
  <c r="I70" i="2"/>
  <c r="H70" i="2"/>
  <c r="G70" i="2"/>
  <c r="F70" i="2"/>
  <c r="E70" i="2"/>
  <c r="D69" i="2"/>
  <c r="D68" i="2"/>
  <c r="P67" i="2"/>
  <c r="O67" i="2"/>
  <c r="N67" i="2"/>
  <c r="M67" i="2"/>
  <c r="L67" i="2"/>
  <c r="K67" i="2"/>
  <c r="J67" i="2"/>
  <c r="I67" i="2"/>
  <c r="H67" i="2"/>
  <c r="G67" i="2"/>
  <c r="F67" i="2"/>
  <c r="E67" i="2"/>
  <c r="D66" i="2"/>
  <c r="D65" i="2"/>
  <c r="D64" i="2"/>
  <c r="D63" i="2"/>
  <c r="P62" i="2"/>
  <c r="O62" i="2"/>
  <c r="N62" i="2"/>
  <c r="M62" i="2"/>
  <c r="L62" i="2"/>
  <c r="K62" i="2"/>
  <c r="J62" i="2"/>
  <c r="I62" i="2"/>
  <c r="H62" i="2"/>
  <c r="G62" i="2"/>
  <c r="F62" i="2"/>
  <c r="E62" i="2"/>
  <c r="D61" i="2"/>
  <c r="D60" i="2"/>
  <c r="D59" i="2"/>
  <c r="D58" i="2"/>
  <c r="D57" i="2"/>
  <c r="D56" i="2"/>
  <c r="D55" i="2"/>
  <c r="D54" i="2"/>
  <c r="D53" i="2"/>
  <c r="P52" i="2"/>
  <c r="O52" i="2"/>
  <c r="N52" i="2"/>
  <c r="M52" i="2"/>
  <c r="L52" i="2"/>
  <c r="K52" i="2"/>
  <c r="J52" i="2"/>
  <c r="I52" i="2"/>
  <c r="H52" i="2"/>
  <c r="G52" i="2"/>
  <c r="F52" i="2"/>
  <c r="E52" i="2"/>
  <c r="D51" i="2"/>
  <c r="D50" i="2"/>
  <c r="D49" i="2"/>
  <c r="D48" i="2"/>
  <c r="D47" i="2"/>
  <c r="D46" i="2"/>
  <c r="D45" i="2"/>
  <c r="P44" i="2"/>
  <c r="O44" i="2"/>
  <c r="N44" i="2"/>
  <c r="M44" i="2"/>
  <c r="L44" i="2"/>
  <c r="K44" i="2"/>
  <c r="J44" i="2"/>
  <c r="I44" i="2"/>
  <c r="H44" i="2"/>
  <c r="G44" i="2"/>
  <c r="F44" i="2"/>
  <c r="E44" i="2"/>
  <c r="D43" i="2"/>
  <c r="D42" i="2"/>
  <c r="D41" i="2"/>
  <c r="D40" i="2"/>
  <c r="D39" i="2"/>
  <c r="D38" i="2"/>
  <c r="D37" i="2"/>
  <c r="P36" i="2"/>
  <c r="O36" i="2"/>
  <c r="N36" i="2"/>
  <c r="M36" i="2"/>
  <c r="L36" i="2"/>
  <c r="K36" i="2"/>
  <c r="J36" i="2"/>
  <c r="I36" i="2"/>
  <c r="H36" i="2"/>
  <c r="G36" i="2"/>
  <c r="F36" i="2"/>
  <c r="E36" i="2"/>
  <c r="D35" i="2"/>
  <c r="D34" i="2"/>
  <c r="D33" i="2"/>
  <c r="D32" i="2"/>
  <c r="D31" i="2"/>
  <c r="D30" i="2"/>
  <c r="D29" i="2"/>
  <c r="D28" i="2"/>
  <c r="D27" i="2"/>
  <c r="P26" i="2"/>
  <c r="O26" i="2"/>
  <c r="N26" i="2"/>
  <c r="M26" i="2"/>
  <c r="L26" i="2"/>
  <c r="K26" i="2"/>
  <c r="J26" i="2"/>
  <c r="I26" i="2"/>
  <c r="H26" i="2"/>
  <c r="G26" i="2"/>
  <c r="F26" i="2"/>
  <c r="E26" i="2"/>
  <c r="D25" i="2"/>
  <c r="D24" i="2"/>
  <c r="D23" i="2"/>
  <c r="D22" i="2"/>
  <c r="D21" i="2"/>
  <c r="D20" i="2"/>
  <c r="D19" i="2"/>
  <c r="D18" i="2"/>
  <c r="D17" i="2"/>
  <c r="P16" i="2"/>
  <c r="O16" i="2"/>
  <c r="N16" i="2"/>
  <c r="M16" i="2"/>
  <c r="L16" i="2"/>
  <c r="K16" i="2"/>
  <c r="J16" i="2"/>
  <c r="I16" i="2"/>
  <c r="H16" i="2"/>
  <c r="G16" i="2"/>
  <c r="F16" i="2"/>
  <c r="E16" i="2"/>
  <c r="D15" i="2"/>
  <c r="D14" i="2"/>
  <c r="D13" i="2"/>
  <c r="D12" i="2"/>
  <c r="D11" i="2"/>
  <c r="P10" i="2"/>
  <c r="O10" i="2"/>
  <c r="N10" i="2"/>
  <c r="M10" i="2"/>
  <c r="L10" i="2"/>
  <c r="K10" i="2"/>
  <c r="D10" i="2" s="1"/>
  <c r="J10" i="2"/>
  <c r="I10" i="2"/>
  <c r="H10" i="2"/>
  <c r="G10" i="2"/>
  <c r="F10" i="2"/>
  <c r="C9" i="2" l="1"/>
  <c r="B9" i="2"/>
  <c r="D82" i="2"/>
  <c r="E74" i="2"/>
  <c r="D44" i="2"/>
  <c r="D67" i="2"/>
  <c r="D79" i="2"/>
  <c r="L74" i="2"/>
  <c r="L86" i="2" s="1"/>
  <c r="M74" i="2"/>
  <c r="M86" i="2" s="1"/>
  <c r="D62" i="2"/>
  <c r="D76" i="2"/>
  <c r="N74" i="2"/>
  <c r="N86" i="2" s="1"/>
  <c r="D70" i="2"/>
  <c r="D36" i="2"/>
  <c r="O74" i="2"/>
  <c r="O86" i="2" s="1"/>
  <c r="P74" i="2"/>
  <c r="P86" i="2" s="1"/>
  <c r="K74" i="2"/>
  <c r="K86" i="2" s="1"/>
  <c r="D75" i="2"/>
  <c r="D52" i="2"/>
  <c r="J74" i="2"/>
  <c r="J86" i="2" s="1"/>
  <c r="I74" i="2"/>
  <c r="I86" i="2" s="1"/>
  <c r="H74" i="2"/>
  <c r="H86" i="2" s="1"/>
  <c r="G74" i="2"/>
  <c r="G86" i="2" s="1"/>
  <c r="F74" i="2"/>
  <c r="F86" i="2" s="1"/>
  <c r="D16" i="2"/>
  <c r="D26" i="2"/>
  <c r="D74" i="2" l="1"/>
  <c r="E86" i="2"/>
  <c r="D86" i="2" s="1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<sst xmlns="http://schemas.openxmlformats.org/spreadsheetml/2006/main" count="112" uniqueCount="112">
  <si>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</si>
  <si>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</si>
  <si>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</si>
  <si>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</si>
  <si>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[2023]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</si>
  <si>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</si>
  <si>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</si>
  <si>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</si>
  <si>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</si>
  <si>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</si>
  <si>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</si>
  <si>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</si>
  <si>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>Presupuesto aprobado inicial</t>
  </si>
  <si>
    <t>Presupuesto modificado
Vigente</t>
  </si>
  <si>
    <t>Total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</si>
  <si>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</si>
  <si>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</si>
  <si>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</si>
  <si>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</si>
  <si>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</si>
  <si>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</si>
  <si>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</si>
  <si>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</si>
  <si>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</si>
  <si>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</si>
  <si>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</si>
  <si>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</si>
  <si>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</si>
  <si>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</si>
  <si>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</si>
  <si>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</si>
  <si>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</si>
  <si>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</si>
  <si>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</si>
  <si>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</si>
  <si>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</si>
  <si>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</si>
  <si>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</si>
  <si>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</si>
  <si>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</si>
  <si>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</si>
  <si>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</si>
  <si>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</si>
  <si>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</si>
  <si>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</si>
  <si>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</si>
  <si>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</si>
  <si>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</si>
  <si>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</si>
  <si>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</si>
  <si>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</si>
  <si>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</si>
  <si>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</si>
  <si>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</si>
  <si>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</si>
  <si>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</si>
  <si>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</si>
  <si>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</si>
  <si>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</si>
  <si>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</si>
  <si>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</si>
  <si>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</si>
  <si>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</si>
  <si>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</si>
  <si>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</si>
  <si>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</si>
  <si>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</si>
  <si>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</si>
  <si>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</si>
  <si>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</si>
  <si>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</si>
  <si>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</si>
  <si>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</si>
  <si>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</si>
  <si>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</si>
  <si>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</si>
  <si>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</si>
  <si>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</si>
  <si>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</si>
  <si>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</si>
  <si>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</si>
  <si>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</si>
  <si>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</si>
  <si>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</si>
  <si>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</si>
  <si>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</si>
  <si>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</si>
  <si>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</si>
  <si>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</si>
  <si>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</si>
  <si>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</si>
  <si>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</si>
  <si>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</si>
  <si>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</si>
  <si>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</si>
  <si>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</si>
  <si>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</si>
  <si>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</si>
  <si>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</si>
  <si>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</si>
  <si>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</si>
  <si>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</si>
  <si>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</si>
  <si>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</si>
  <si>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4"/>
        <color theme="1"/>
        <rFont val="Calibri"/>
        <family val="2"/>
        <scheme val="minor"/>
      </rPr>
      <t>SIGEF</t>
    </r>
    <r>
      <rPr>
        <sz val="14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</si>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</sst>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164" fontId="0" fillId="0" borderId="0" xfId="0" applyNumberFormat="1"/>
    <xf numFmtId="164" fontId="0" fillId="0" borderId="0" xfId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164" fontId="0" fillId="0" borderId="0" xfId="1" applyFont="1" applyFill="1"/>
    <xf numFmtId="0" fontId="5" fillId="0" borderId="0" xfId="0" applyFont="1"/>
    <xf numFmtId="0" fontId="4" fillId="0" borderId="0" xfId="0" applyFont="1" applyAlignment="1">
      <alignment horizontal="left"/>
    </xf>
    <xf numFmtId="4" fontId="4" fillId="0" borderId="0" xfId="0" applyNumberFormat="1" applyFont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164" fontId="5" fillId="3" borderId="2" xfId="1" applyFont="1" applyFill="1" applyBorder="1" applyAlignment="1">
      <alignment horizontal="left" vertical="center" wrapText="1"/>
    </xf>
    <xf numFmtId="164" fontId="5" fillId="3" borderId="3" xfId="1" applyFont="1" applyFill="1" applyBorder="1" applyAlignment="1">
      <alignment horizontal="left" vertical="center" wrapText="1"/>
    </xf>
    <xf numFmtId="164" fontId="4" fillId="0" borderId="0" xfId="1" applyFont="1"/>
    <xf numFmtId="0" fontId="5" fillId="0" borderId="0" xfId="0" applyFont="1" applyAlignment="1">
      <alignment horizontal="left" vertical="center" wrapText="1"/>
    </xf>
    <xf numFmtId="164" fontId="5" fillId="0" borderId="12" xfId="0" applyNumberFormat="1" applyFont="1" applyBorder="1" applyAlignment="1">
      <alignment horizontal="left" vertical="center" wrapText="1"/>
    </xf>
    <xf numFmtId="164" fontId="5" fillId="0" borderId="12" xfId="1" applyFont="1" applyFill="1" applyBorder="1" applyAlignment="1">
      <alignment horizontal="left" vertical="center" wrapText="1"/>
    </xf>
    <xf numFmtId="164" fontId="5" fillId="0" borderId="14" xfId="1" applyFont="1" applyFill="1" applyBorder="1" applyAlignment="1">
      <alignment horizontal="left" vertical="center" wrapText="1"/>
    </xf>
    <xf numFmtId="164" fontId="5" fillId="0" borderId="4" xfId="1" applyFont="1" applyFill="1" applyBorder="1" applyAlignment="1">
      <alignment horizontal="left" vertical="center" wrapText="1"/>
    </xf>
    <xf numFmtId="164" fontId="4" fillId="0" borderId="0" xfId="1" applyFont="1" applyFill="1"/>
    <xf numFmtId="164" fontId="5" fillId="0" borderId="5" xfId="1" applyFont="1" applyBorder="1"/>
    <xf numFmtId="4" fontId="5" fillId="0" borderId="5" xfId="1" applyNumberFormat="1" applyFont="1" applyBorder="1" applyAlignment="1">
      <alignment wrapText="1"/>
    </xf>
    <xf numFmtId="4" fontId="5" fillId="0" borderId="1" xfId="1" applyNumberFormat="1" applyFont="1" applyBorder="1" applyAlignment="1"/>
    <xf numFmtId="4" fontId="5" fillId="0" borderId="5" xfId="1" applyNumberFormat="1" applyFont="1" applyBorder="1" applyAlignment="1"/>
    <xf numFmtId="4" fontId="5" fillId="0" borderId="5" xfId="1" applyNumberFormat="1" applyFont="1" applyBorder="1"/>
    <xf numFmtId="9" fontId="4" fillId="0" borderId="0" xfId="2" applyFont="1"/>
    <xf numFmtId="0" fontId="4" fillId="0" borderId="0" xfId="0" applyFont="1" applyAlignment="1">
      <alignment horizontal="left" vertical="center" wrapText="1" indent="2"/>
    </xf>
    <xf numFmtId="164" fontId="4" fillId="0" borderId="5" xfId="1" applyFont="1" applyBorder="1"/>
    <xf numFmtId="4" fontId="4" fillId="0" borderId="5" xfId="1" applyNumberFormat="1" applyFont="1" applyBorder="1" applyAlignment="1">
      <alignment vertical="center" wrapText="1"/>
    </xf>
    <xf numFmtId="4" fontId="4" fillId="0" borderId="5" xfId="1" applyNumberFormat="1" applyFont="1" applyBorder="1" applyAlignment="1">
      <alignment wrapText="1"/>
    </xf>
    <xf numFmtId="4" fontId="5" fillId="0" borderId="5" xfId="1" applyNumberFormat="1" applyFont="1" applyBorder="1" applyAlignment="1">
      <alignment vertical="center" wrapText="1"/>
    </xf>
    <xf numFmtId="4" fontId="5" fillId="0" borderId="1" xfId="1" applyNumberFormat="1" applyFont="1" applyBorder="1"/>
    <xf numFmtId="4" fontId="5" fillId="0" borderId="5" xfId="1" applyNumberFormat="1" applyFont="1" applyFill="1" applyBorder="1"/>
    <xf numFmtId="4" fontId="5" fillId="0" borderId="5" xfId="1" applyNumberFormat="1" applyFont="1" applyFill="1" applyBorder="1" applyAlignment="1">
      <alignment vertical="center" wrapText="1"/>
    </xf>
    <xf numFmtId="4" fontId="4" fillId="0" borderId="1" xfId="1" applyNumberFormat="1" applyFont="1" applyBorder="1"/>
    <xf numFmtId="4" fontId="4" fillId="0" borderId="5" xfId="1" applyNumberFormat="1" applyFont="1" applyFill="1" applyBorder="1"/>
    <xf numFmtId="4" fontId="4" fillId="0" borderId="5" xfId="0" applyNumberFormat="1" applyFont="1" applyBorder="1"/>
    <xf numFmtId="4" fontId="4" fillId="0" borderId="1" xfId="0" applyNumberFormat="1" applyFont="1" applyBorder="1"/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left" vertical="center" wrapText="1" indent="2"/>
    </xf>
    <xf numFmtId="164" fontId="5" fillId="0" borderId="6" xfId="1" applyFont="1" applyBorder="1"/>
    <xf numFmtId="4" fontId="4" fillId="0" borderId="6" xfId="1" applyNumberFormat="1" applyFont="1" applyBorder="1" applyAlignment="1">
      <alignment vertical="center" wrapText="1"/>
    </xf>
    <xf numFmtId="4" fontId="4" fillId="0" borderId="3" xfId="1" applyNumberFormat="1" applyFont="1" applyBorder="1"/>
    <xf numFmtId="4" fontId="4" fillId="0" borderId="6" xfId="1" applyNumberFormat="1" applyFont="1" applyBorder="1"/>
    <xf numFmtId="4" fontId="4" fillId="0" borderId="6" xfId="0" applyNumberFormat="1" applyFont="1" applyBorder="1"/>
    <xf numFmtId="4" fontId="4" fillId="0" borderId="5" xfId="1" applyNumberFormat="1" applyFont="1" applyBorder="1" applyAlignment="1">
      <alignment horizontal="right" vertical="center" wrapText="1"/>
    </xf>
    <xf numFmtId="4" fontId="4" fillId="0" borderId="12" xfId="0" applyNumberFormat="1" applyFont="1" applyBorder="1"/>
    <xf numFmtId="0" fontId="5" fillId="4" borderId="7" xfId="0" applyFont="1" applyFill="1" applyBorder="1" applyAlignment="1">
      <alignment horizontal="left" vertical="center" wrapText="1"/>
    </xf>
    <xf numFmtId="4" fontId="5" fillId="4" borderId="8" xfId="1" applyNumberFormat="1" applyFont="1" applyFill="1" applyBorder="1" applyAlignment="1">
      <alignment horizontal="right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 wrapText="1"/>
    </xf>
    <xf numFmtId="2" fontId="5" fillId="4" borderId="10" xfId="0" applyNumberFormat="1" applyFont="1" applyFill="1" applyBorder="1" applyAlignment="1">
      <alignment horizontal="right" vertical="center" wrapText="1"/>
    </xf>
    <xf numFmtId="2" fontId="5" fillId="4" borderId="11" xfId="0" applyNumberFormat="1" applyFont="1" applyFill="1" applyBorder="1" applyAlignment="1">
      <alignment vertical="center" wrapText="1"/>
    </xf>
    <xf numFmtId="164" fontId="5" fillId="4" borderId="10" xfId="1" applyFont="1" applyFill="1" applyBorder="1" applyAlignment="1">
      <alignment horizontal="right" vertical="center" wrapText="1"/>
    </xf>
    <xf numFmtId="4" fontId="5" fillId="4" borderId="10" xfId="0" applyNumberFormat="1" applyFont="1" applyFill="1" applyBorder="1" applyAlignment="1">
      <alignment horizontal="right" vertical="center" wrapText="1"/>
    </xf>
    <xf numFmtId="2" fontId="5" fillId="0" borderId="5" xfId="0" applyNumberFormat="1" applyFont="1" applyBorder="1" applyAlignment="1">
      <alignment horizontal="right" wrapText="1"/>
    </xf>
    <xf numFmtId="2" fontId="5" fillId="0" borderId="1" xfId="0" applyNumberFormat="1" applyFont="1" applyBorder="1"/>
    <xf numFmtId="2" fontId="5" fillId="0" borderId="5" xfId="0" applyNumberFormat="1" applyFont="1" applyBorder="1"/>
    <xf numFmtId="4" fontId="5" fillId="0" borderId="5" xfId="0" applyNumberFormat="1" applyFont="1" applyBorder="1"/>
    <xf numFmtId="2" fontId="4" fillId="0" borderId="5" xfId="0" applyNumberFormat="1" applyFont="1" applyBorder="1" applyAlignment="1">
      <alignment horizontal="right" wrapText="1"/>
    </xf>
    <xf numFmtId="2" fontId="4" fillId="0" borderId="1" xfId="0" applyNumberFormat="1" applyFont="1" applyBorder="1"/>
    <xf numFmtId="2" fontId="4" fillId="0" borderId="5" xfId="0" applyNumberFormat="1" applyFont="1" applyBorder="1"/>
    <xf numFmtId="0" fontId="5" fillId="5" borderId="0" xfId="0" applyFont="1" applyFill="1" applyAlignment="1">
      <alignment horizontal="left" vertical="center" wrapText="1"/>
    </xf>
    <xf numFmtId="0" fontId="4" fillId="0" borderId="5" xfId="0" applyFont="1" applyBorder="1"/>
    <xf numFmtId="2" fontId="4" fillId="0" borderId="1" xfId="0" applyNumberFormat="1" applyFont="1" applyBorder="1" applyAlignment="1">
      <alignment horizontal="right"/>
    </xf>
    <xf numFmtId="4" fontId="5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right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165" fontId="4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66675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219077</xdr:colOff>
      <xdr:row>1</xdr:row>
      <xdr:rowOff>57148</xdr:rowOff>
    </xdr:from>
    <xdr:to>
      <xdr:col>15</xdr:col>
      <xdr:colOff>781051</xdr:colOff>
      <xdr:row>3</xdr:row>
      <xdr:rowOff>114299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9677" y="308608"/>
          <a:ext cx="2543174" cy="541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C101"/>
  <sheetViews>
    <sheetView showGridLines="0" tabSelected="1" view="pageBreakPreview" topLeftCell="A71" zoomScale="60" zoomScaleNormal="100" workbookViewId="0">
      <selection activeCell="O96" sqref="O96"/>
    </sheetView>
  </sheetViews>
  <sheetFormatPr defaultColWidth="9.140625" defaultRowHeight="18.75"/>
  <cols>
    <col min="1" max="1" width="40" style="5" customWidth="1"/>
    <col min="2" max="2" width="28.7109375" style="5" customWidth="1"/>
    <col min="3" max="3" width="28.42578125" style="5" customWidth="1"/>
    <col min="4" max="4" width="19.85546875" style="5" customWidth="1"/>
    <col min="5" max="5" width="16.42578125" style="5" bestFit="1" customWidth="1"/>
    <col min="6" max="6" width="17.85546875" style="5" bestFit="1" customWidth="1"/>
    <col min="7" max="7" width="20.140625" style="5" customWidth="1"/>
    <col min="8" max="8" width="18.140625" style="5" customWidth="1"/>
    <col min="9" max="9" width="17.7109375" style="5" customWidth="1"/>
    <col min="10" max="10" width="18" style="5" bestFit="1" customWidth="1"/>
    <col min="11" max="11" width="18.42578125" style="5" customWidth="1"/>
    <col min="12" max="12" width="18" style="5" bestFit="1" customWidth="1"/>
    <col min="13" max="13" width="15" style="5" customWidth="1"/>
    <col min="14" max="14" width="15.28515625" style="5" customWidth="1"/>
    <col min="15" max="15" width="13.5703125" style="5" customWidth="1"/>
    <col min="16" max="16" width="14.85546875" style="5" customWidth="1"/>
    <col min="17" max="17" width="10.28515625" style="5" customWidth="1"/>
    <col min="18" max="18" width="96.7109375" style="5" bestFit="1" customWidth="1"/>
    <col min="19" max="19" width="9.140625" style="5"/>
    <col min="20" max="20" width="6" style="5" bestFit="1" customWidth="1"/>
    <col min="21" max="27" width="6" bestFit="1" customWidth="1"/>
    <col min="28" max="29" width="7" bestFit="1" customWidth="1"/>
  </cols>
  <sheetData>
    <row r="1" spans="1:29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R1" s="8" t="s">
        <v>1</v>
      </c>
    </row>
    <row r="2" spans="1:29">
      <c r="A2" s="79" t="s">
        <v>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R2" s="9" t="s">
        <v>3</v>
      </c>
    </row>
    <row r="3" spans="1:29">
      <c r="A3" s="79" t="s">
        <v>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R3" s="9" t="s">
        <v>5</v>
      </c>
    </row>
    <row r="4" spans="1:29">
      <c r="A4" s="79" t="s">
        <v>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R4" s="9" t="s">
        <v>7</v>
      </c>
    </row>
    <row r="5" spans="1:29">
      <c r="A5" s="76" t="s">
        <v>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R5" s="9" t="s">
        <v>9</v>
      </c>
    </row>
    <row r="6" spans="1:29" ht="17.25" customHeight="1">
      <c r="L6" s="10"/>
      <c r="R6" s="9" t="s">
        <v>10</v>
      </c>
    </row>
    <row r="7" spans="1:29" ht="56.25">
      <c r="A7" s="11" t="s">
        <v>11</v>
      </c>
      <c r="B7" s="12" t="s">
        <v>12</v>
      </c>
      <c r="C7" s="12" t="s">
        <v>13</v>
      </c>
      <c r="D7" s="12" t="s">
        <v>14</v>
      </c>
      <c r="E7" s="12" t="s">
        <v>15</v>
      </c>
      <c r="F7" s="12" t="s">
        <v>16</v>
      </c>
      <c r="G7" s="12" t="s">
        <v>17</v>
      </c>
      <c r="H7" s="12" t="s">
        <v>18</v>
      </c>
      <c r="I7" s="12" t="s">
        <v>19</v>
      </c>
      <c r="J7" s="12" t="s">
        <v>20</v>
      </c>
      <c r="K7" s="12" t="s">
        <v>21</v>
      </c>
      <c r="L7" s="12" t="s">
        <v>22</v>
      </c>
      <c r="M7" s="12" t="s">
        <v>23</v>
      </c>
      <c r="N7" s="12" t="s">
        <v>24</v>
      </c>
      <c r="O7" s="12" t="s">
        <v>25</v>
      </c>
      <c r="P7" s="13" t="s">
        <v>26</v>
      </c>
      <c r="AB7" s="1"/>
      <c r="AC7" s="1"/>
    </row>
    <row r="8" spans="1:29">
      <c r="A8" s="14"/>
      <c r="B8" s="14"/>
      <c r="C8" s="14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  <c r="T8" s="17"/>
      <c r="U8" s="2"/>
      <c r="V8" s="2"/>
      <c r="W8" s="2"/>
      <c r="X8" s="2"/>
      <c r="Y8" s="2"/>
      <c r="Z8" s="2"/>
      <c r="AA8" s="2"/>
      <c r="AB8" s="2"/>
      <c r="AC8" s="2"/>
    </row>
    <row r="9" spans="1:29">
      <c r="A9" s="18" t="s">
        <v>27</v>
      </c>
      <c r="B9" s="19">
        <f>+B10+B16+B26+B52</f>
        <v>165796445</v>
      </c>
      <c r="C9" s="19">
        <f>+C10+C16+C26+C52</f>
        <v>170388409</v>
      </c>
      <c r="D9" s="20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2"/>
      <c r="T9" s="23"/>
      <c r="U9" s="7"/>
      <c r="V9" s="7"/>
      <c r="W9" s="7"/>
      <c r="X9" s="7"/>
      <c r="Y9" s="7"/>
      <c r="Z9" s="7"/>
      <c r="AA9" s="7"/>
      <c r="AB9" s="7"/>
      <c r="AC9" s="7"/>
    </row>
    <row r="10" spans="1:29" ht="37.5">
      <c r="A10" s="18" t="s">
        <v>28</v>
      </c>
      <c r="B10" s="24">
        <f>+B11+B12+B13+B14+B15</f>
        <v>132418570</v>
      </c>
      <c r="C10" s="24">
        <f>+C11+C12+C13+C14+C15</f>
        <v>132418570</v>
      </c>
      <c r="D10" s="24">
        <f>SUM(E10:P10)</f>
        <v>75927531.99000001</v>
      </c>
      <c r="E10" s="25">
        <f>+E11+E12+E13+E14+E15</f>
        <v>8784866.75</v>
      </c>
      <c r="F10" s="26">
        <f>F11+F12+F13+F14+F15</f>
        <v>8713986.1500000004</v>
      </c>
      <c r="G10" s="27">
        <f>G11+G12+G15</f>
        <v>8656641.1699999999</v>
      </c>
      <c r="H10" s="27">
        <f>H11+H12+H13+H14+H15</f>
        <v>15231594.159999998</v>
      </c>
      <c r="I10" s="28">
        <f>+I11+I12+I13+I14+I15</f>
        <v>8683741.6699999999</v>
      </c>
      <c r="J10" s="28">
        <f>J11+J12+J13+J14+J15</f>
        <v>8733936.3200000003</v>
      </c>
      <c r="K10" s="28">
        <f>SUM(K11:K15)</f>
        <v>8696917.6999999993</v>
      </c>
      <c r="L10" s="28">
        <f>SUM(L11:L15)</f>
        <v>8425848.0700000003</v>
      </c>
      <c r="M10" s="28">
        <f t="shared" ref="M10:P10" si="0">SUM(M11:M15)</f>
        <v>0</v>
      </c>
      <c r="N10" s="28">
        <f t="shared" si="0"/>
        <v>0</v>
      </c>
      <c r="O10" s="28">
        <f t="shared" si="0"/>
        <v>0</v>
      </c>
      <c r="P10" s="28">
        <f t="shared" si="0"/>
        <v>0</v>
      </c>
      <c r="T10" s="29"/>
    </row>
    <row r="11" spans="1:29">
      <c r="A11" s="30" t="s">
        <v>29</v>
      </c>
      <c r="B11" s="31">
        <v>103413094</v>
      </c>
      <c r="C11" s="31">
        <v>99887668</v>
      </c>
      <c r="D11" s="31">
        <f>SUM(E11:P11)</f>
        <v>59308933.890000001</v>
      </c>
      <c r="E11" s="32">
        <v>7353750</v>
      </c>
      <c r="F11" s="32">
        <v>7353750</v>
      </c>
      <c r="G11" s="32">
        <v>7326750</v>
      </c>
      <c r="H11" s="32">
        <v>8070433.8899999997</v>
      </c>
      <c r="I11" s="32">
        <v>7321750</v>
      </c>
      <c r="J11" s="32">
        <v>7365250</v>
      </c>
      <c r="K11" s="32">
        <v>7376500</v>
      </c>
      <c r="L11" s="32">
        <v>7140750</v>
      </c>
      <c r="M11" s="32">
        <v>0</v>
      </c>
      <c r="N11" s="32">
        <v>0</v>
      </c>
      <c r="O11" s="32">
        <v>0</v>
      </c>
      <c r="P11" s="32">
        <v>0</v>
      </c>
    </row>
    <row r="12" spans="1:29">
      <c r="A12" s="30" t="s">
        <v>30</v>
      </c>
      <c r="B12" s="31">
        <v>16765476</v>
      </c>
      <c r="C12" s="31">
        <v>19251500</v>
      </c>
      <c r="D12" s="31">
        <f t="shared" ref="D12:D20" si="1">SUM(E12:P12)</f>
        <v>7779673.9199999999</v>
      </c>
      <c r="E12" s="32">
        <v>324500</v>
      </c>
      <c r="F12" s="32">
        <v>253500</v>
      </c>
      <c r="G12" s="32">
        <v>227310.32</v>
      </c>
      <c r="H12" s="32">
        <v>6060363.5999999996</v>
      </c>
      <c r="I12" s="32">
        <v>253500</v>
      </c>
      <c r="J12" s="32">
        <v>253500</v>
      </c>
      <c r="K12" s="32">
        <v>203500</v>
      </c>
      <c r="L12" s="32">
        <v>203500</v>
      </c>
      <c r="M12" s="32">
        <v>0</v>
      </c>
      <c r="N12" s="32">
        <v>0</v>
      </c>
      <c r="O12" s="32">
        <v>0</v>
      </c>
      <c r="P12" s="32">
        <v>0</v>
      </c>
    </row>
    <row r="13" spans="1:29" ht="37.5">
      <c r="A13" s="30" t="s">
        <v>31</v>
      </c>
      <c r="B13" s="31">
        <v>0</v>
      </c>
      <c r="C13" s="31">
        <v>0</v>
      </c>
      <c r="D13" s="31">
        <f t="shared" si="1"/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</row>
    <row r="14" spans="1:29" ht="37.5">
      <c r="A14" s="30" t="s">
        <v>32</v>
      </c>
      <c r="B14" s="31">
        <v>0</v>
      </c>
      <c r="C14" s="31">
        <v>0</v>
      </c>
      <c r="D14" s="31">
        <f t="shared" si="1"/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</row>
    <row r="15" spans="1:29" ht="37.5">
      <c r="A15" s="30" t="s">
        <v>33</v>
      </c>
      <c r="B15" s="31">
        <v>12240000</v>
      </c>
      <c r="C15" s="31">
        <v>13279402</v>
      </c>
      <c r="D15" s="31">
        <f t="shared" si="1"/>
        <v>8838924.1799999997</v>
      </c>
      <c r="E15" s="33">
        <v>1106616.75</v>
      </c>
      <c r="F15" s="33">
        <v>1106736.1499999999</v>
      </c>
      <c r="G15" s="33">
        <v>1102580.8500000001</v>
      </c>
      <c r="H15" s="33">
        <v>1100796.67</v>
      </c>
      <c r="I15" s="33">
        <v>1108491.67</v>
      </c>
      <c r="J15" s="33">
        <v>1115186.32</v>
      </c>
      <c r="K15" s="33">
        <v>1116917.7</v>
      </c>
      <c r="L15" s="33">
        <v>1081598.07</v>
      </c>
      <c r="M15" s="33">
        <v>0</v>
      </c>
      <c r="N15" s="33">
        <v>0</v>
      </c>
      <c r="O15" s="33">
        <v>0</v>
      </c>
      <c r="P15" s="33">
        <v>0</v>
      </c>
    </row>
    <row r="16" spans="1:29" ht="37.5">
      <c r="A16" s="18" t="s">
        <v>34</v>
      </c>
      <c r="B16" s="24">
        <f>+B17+B18+B19+B20+B21+B22+B23+B24+B25</f>
        <v>24987875</v>
      </c>
      <c r="C16" s="24">
        <f>+C17+C18+C19+C20+C21+C22+C23+C24+C25</f>
        <v>28999839</v>
      </c>
      <c r="D16" s="24">
        <f t="shared" si="1"/>
        <v>15554171.16</v>
      </c>
      <c r="E16" s="34">
        <f>E17+E18+E19+E20+E21+E22+E23+E24+E25</f>
        <v>685408.08000000007</v>
      </c>
      <c r="F16" s="35">
        <f>F17+F18+F19+F20+F21+F22+F23+F24+F25</f>
        <v>1453084.01</v>
      </c>
      <c r="G16" s="35">
        <f>G17+G18+G19+G20+G21+G22+G23+G24+G25</f>
        <v>3724608.0199999996</v>
      </c>
      <c r="H16" s="28">
        <f>H17+H18+H19+H20+H21+H22+H23+H24+H25</f>
        <v>1365120.82</v>
      </c>
      <c r="I16" s="36">
        <f>+I17+I18+I19+I20+I21+I22+I23+I24+I25</f>
        <v>1422027.5899999999</v>
      </c>
      <c r="J16" s="36">
        <f>J17+J18+J19+J20+J21+J22+J23+J24+J25</f>
        <v>2255840.62</v>
      </c>
      <c r="K16" s="36">
        <f>SUM(K17:K25)</f>
        <v>2372200.4900000002</v>
      </c>
      <c r="L16" s="36">
        <f t="shared" ref="L16:P16" si="2">SUM(L17:L25)</f>
        <v>2275881.5300000003</v>
      </c>
      <c r="M16" s="36">
        <f t="shared" si="2"/>
        <v>0</v>
      </c>
      <c r="N16" s="36">
        <f t="shared" si="2"/>
        <v>0</v>
      </c>
      <c r="O16" s="36">
        <f t="shared" si="2"/>
        <v>0</v>
      </c>
      <c r="P16" s="36">
        <f t="shared" si="2"/>
        <v>0</v>
      </c>
    </row>
    <row r="17" spans="1:16">
      <c r="A17" s="30" t="s">
        <v>35</v>
      </c>
      <c r="B17" s="31">
        <v>3647944</v>
      </c>
      <c r="C17" s="31">
        <v>5546468.1200000001</v>
      </c>
      <c r="D17" s="31">
        <f t="shared" si="1"/>
        <v>2660251.7200000002</v>
      </c>
      <c r="E17" s="32">
        <v>238490.1</v>
      </c>
      <c r="F17" s="32">
        <v>225822.92</v>
      </c>
      <c r="G17" s="32">
        <v>308567</v>
      </c>
      <c r="H17" s="32">
        <v>383245.08</v>
      </c>
      <c r="I17" s="32">
        <v>389518.72</v>
      </c>
      <c r="J17" s="32">
        <v>510068.44</v>
      </c>
      <c r="K17" s="32">
        <v>188728.84</v>
      </c>
      <c r="L17" s="32">
        <v>415810.62</v>
      </c>
      <c r="M17" s="32">
        <v>0</v>
      </c>
      <c r="N17" s="32">
        <v>0</v>
      </c>
      <c r="O17" s="32">
        <v>0</v>
      </c>
      <c r="P17" s="32">
        <v>0</v>
      </c>
    </row>
    <row r="18" spans="1:16" ht="56.25">
      <c r="A18" s="30" t="s">
        <v>36</v>
      </c>
      <c r="B18" s="31">
        <v>80000</v>
      </c>
      <c r="C18" s="31">
        <v>80000</v>
      </c>
      <c r="D18" s="31">
        <f t="shared" si="1"/>
        <v>78512.400000000009</v>
      </c>
      <c r="E18" s="32">
        <v>0</v>
      </c>
      <c r="F18" s="32">
        <v>0</v>
      </c>
      <c r="G18" s="32">
        <v>0</v>
      </c>
      <c r="H18" s="32">
        <v>5181.18</v>
      </c>
      <c r="I18" s="32">
        <v>37700.01</v>
      </c>
      <c r="J18" s="32">
        <v>3857.01</v>
      </c>
      <c r="K18" s="32">
        <v>5000</v>
      </c>
      <c r="L18" s="32">
        <v>26774.2</v>
      </c>
      <c r="M18" s="32">
        <v>0</v>
      </c>
      <c r="N18" s="32">
        <v>0</v>
      </c>
      <c r="O18" s="32">
        <v>0</v>
      </c>
      <c r="P18" s="32">
        <v>0</v>
      </c>
    </row>
    <row r="19" spans="1:16">
      <c r="A19" s="30" t="s">
        <v>37</v>
      </c>
      <c r="B19" s="31">
        <v>950000</v>
      </c>
      <c r="C19" s="31">
        <v>950000</v>
      </c>
      <c r="D19" s="31">
        <f t="shared" si="1"/>
        <v>576550</v>
      </c>
      <c r="E19" s="32">
        <v>0</v>
      </c>
      <c r="F19" s="32">
        <v>0</v>
      </c>
      <c r="G19" s="32">
        <v>164950</v>
      </c>
      <c r="H19" s="32">
        <v>97500</v>
      </c>
      <c r="I19" s="32">
        <v>0</v>
      </c>
      <c r="J19" s="32">
        <v>74950</v>
      </c>
      <c r="K19" s="32">
        <v>45150</v>
      </c>
      <c r="L19" s="32">
        <v>194000</v>
      </c>
      <c r="M19" s="32">
        <v>0</v>
      </c>
      <c r="N19" s="32">
        <v>0</v>
      </c>
      <c r="O19" s="32">
        <v>0</v>
      </c>
      <c r="P19" s="32">
        <v>0</v>
      </c>
    </row>
    <row r="20" spans="1:16" ht="18" customHeight="1">
      <c r="A20" s="30" t="s">
        <v>38</v>
      </c>
      <c r="B20" s="31">
        <v>130000</v>
      </c>
      <c r="C20" s="31">
        <v>130000</v>
      </c>
      <c r="D20" s="31">
        <f t="shared" si="1"/>
        <v>6860</v>
      </c>
      <c r="E20" s="32">
        <v>0</v>
      </c>
      <c r="F20" s="32">
        <v>0</v>
      </c>
      <c r="G20" s="32">
        <v>0</v>
      </c>
      <c r="H20" s="32">
        <v>1580</v>
      </c>
      <c r="I20" s="32">
        <v>0</v>
      </c>
      <c r="J20" s="32">
        <v>590</v>
      </c>
      <c r="K20" s="32">
        <v>3430</v>
      </c>
      <c r="L20" s="32">
        <v>1260</v>
      </c>
      <c r="M20" s="32">
        <v>0</v>
      </c>
      <c r="N20" s="32">
        <v>0</v>
      </c>
      <c r="O20" s="32">
        <v>0</v>
      </c>
      <c r="P20" s="32">
        <v>0</v>
      </c>
    </row>
    <row r="21" spans="1:16">
      <c r="A21" s="30" t="s">
        <v>39</v>
      </c>
      <c r="B21" s="31">
        <v>7240000</v>
      </c>
      <c r="C21" s="31">
        <v>10150720</v>
      </c>
      <c r="D21" s="31">
        <f t="shared" ref="D21:D66" si="3">SUM(E21:P21)</f>
        <v>6248515.4299999997</v>
      </c>
      <c r="E21" s="32">
        <v>420370.3</v>
      </c>
      <c r="F21" s="32">
        <v>419761.53</v>
      </c>
      <c r="G21" s="32">
        <v>2456417.7599999998</v>
      </c>
      <c r="H21" s="32">
        <v>438550.71</v>
      </c>
      <c r="I21" s="32">
        <v>233372</v>
      </c>
      <c r="J21" s="32">
        <v>883477.13</v>
      </c>
      <c r="K21" s="32">
        <v>893827.61</v>
      </c>
      <c r="L21" s="32">
        <v>502738.39</v>
      </c>
      <c r="M21" s="32">
        <v>0</v>
      </c>
      <c r="N21" s="32">
        <v>0</v>
      </c>
      <c r="O21" s="32">
        <v>0</v>
      </c>
      <c r="P21" s="32">
        <v>0</v>
      </c>
    </row>
    <row r="22" spans="1:16">
      <c r="A22" s="30" t="s">
        <v>40</v>
      </c>
      <c r="B22" s="31">
        <v>1544000</v>
      </c>
      <c r="C22" s="31">
        <v>997000</v>
      </c>
      <c r="D22" s="31">
        <f t="shared" si="3"/>
        <v>954889.12</v>
      </c>
      <c r="E22" s="32">
        <v>0</v>
      </c>
      <c r="F22" s="32">
        <v>613222.47</v>
      </c>
      <c r="G22" s="32">
        <v>0</v>
      </c>
      <c r="H22" s="32">
        <v>0</v>
      </c>
      <c r="I22" s="32">
        <v>173571.76</v>
      </c>
      <c r="J22" s="32">
        <v>0</v>
      </c>
      <c r="K22" s="32">
        <v>0</v>
      </c>
      <c r="L22" s="32">
        <v>168094.89</v>
      </c>
      <c r="M22" s="32">
        <v>0</v>
      </c>
      <c r="N22" s="32">
        <v>0</v>
      </c>
      <c r="O22" s="32">
        <v>0</v>
      </c>
      <c r="P22" s="32">
        <v>0</v>
      </c>
    </row>
    <row r="23" spans="1:16" ht="75">
      <c r="A23" s="30" t="s">
        <v>41</v>
      </c>
      <c r="B23" s="31">
        <v>2246500</v>
      </c>
      <c r="C23" s="31">
        <v>4266800</v>
      </c>
      <c r="D23" s="31">
        <f t="shared" si="3"/>
        <v>1222768.01</v>
      </c>
      <c r="E23" s="32">
        <v>16104.68</v>
      </c>
      <c r="F23" s="32">
        <v>160057.09</v>
      </c>
      <c r="G23" s="32">
        <v>169957.76000000001</v>
      </c>
      <c r="H23" s="32">
        <v>123712.03</v>
      </c>
      <c r="I23" s="32">
        <v>0</v>
      </c>
      <c r="J23" s="32">
        <v>292055.92</v>
      </c>
      <c r="K23" s="32">
        <v>21254.97</v>
      </c>
      <c r="L23" s="32">
        <v>439625.56</v>
      </c>
      <c r="M23" s="32">
        <v>0</v>
      </c>
      <c r="N23" s="32">
        <v>0</v>
      </c>
      <c r="O23" s="32">
        <v>0</v>
      </c>
      <c r="P23" s="32">
        <v>0</v>
      </c>
    </row>
    <row r="24" spans="1:16" ht="56.25">
      <c r="A24" s="30" t="s">
        <v>42</v>
      </c>
      <c r="B24" s="31">
        <v>7949431</v>
      </c>
      <c r="C24" s="31">
        <v>4941650.88</v>
      </c>
      <c r="D24" s="31">
        <f t="shared" si="3"/>
        <v>3173801.9800000004</v>
      </c>
      <c r="E24" s="32">
        <v>10443</v>
      </c>
      <c r="F24" s="32">
        <v>0</v>
      </c>
      <c r="G24" s="32">
        <v>378151</v>
      </c>
      <c r="H24" s="32">
        <v>315351.82</v>
      </c>
      <c r="I24" s="32">
        <v>587865.1</v>
      </c>
      <c r="J24" s="32">
        <v>209224.12</v>
      </c>
      <c r="K24" s="32">
        <v>1214809.07</v>
      </c>
      <c r="L24" s="32">
        <v>457957.87</v>
      </c>
      <c r="M24" s="32">
        <v>0</v>
      </c>
      <c r="N24" s="32">
        <v>0</v>
      </c>
      <c r="O24" s="32">
        <v>0</v>
      </c>
      <c r="P24" s="32">
        <v>0</v>
      </c>
    </row>
    <row r="25" spans="1:16" ht="56.25">
      <c r="A25" s="30" t="s">
        <v>43</v>
      </c>
      <c r="B25" s="31">
        <v>1200000</v>
      </c>
      <c r="C25" s="31">
        <v>1937200</v>
      </c>
      <c r="D25" s="31">
        <f t="shared" si="3"/>
        <v>632022.5</v>
      </c>
      <c r="E25" s="32">
        <v>0</v>
      </c>
      <c r="F25" s="32">
        <v>34220</v>
      </c>
      <c r="G25" s="32">
        <v>246564.5</v>
      </c>
      <c r="H25" s="32">
        <v>0</v>
      </c>
      <c r="I25" s="32">
        <v>0</v>
      </c>
      <c r="J25" s="32">
        <v>281618</v>
      </c>
      <c r="K25" s="32">
        <v>0</v>
      </c>
      <c r="L25" s="32">
        <v>69620</v>
      </c>
      <c r="M25" s="32">
        <v>0</v>
      </c>
      <c r="N25" s="32">
        <v>0</v>
      </c>
      <c r="O25" s="32">
        <v>0</v>
      </c>
      <c r="P25" s="32">
        <v>0</v>
      </c>
    </row>
    <row r="26" spans="1:16" ht="37.5">
      <c r="A26" s="18" t="s">
        <v>44</v>
      </c>
      <c r="B26" s="24">
        <f>+B27+B28+B29+B30+B31+B32+B33+B34+B35</f>
        <v>6390000</v>
      </c>
      <c r="C26" s="24">
        <f>+C27+C28+C29+C30+C31+C32+C33+C34+C35</f>
        <v>6970000</v>
      </c>
      <c r="D26" s="24">
        <f>SUM(E26:P26)</f>
        <v>5158308.62</v>
      </c>
      <c r="E26" s="34">
        <f>SUM(E27:E35)</f>
        <v>0</v>
      </c>
      <c r="F26" s="34">
        <f>SUM(F27:F35)</f>
        <v>50032</v>
      </c>
      <c r="G26" s="37">
        <f t="shared" ref="G26:J26" si="4">SUM(G27:G35)</f>
        <v>1893342.1</v>
      </c>
      <c r="H26" s="34">
        <f t="shared" si="4"/>
        <v>233390.17</v>
      </c>
      <c r="I26" s="34">
        <f t="shared" si="4"/>
        <v>653839.54</v>
      </c>
      <c r="J26" s="34">
        <f t="shared" si="4"/>
        <v>1487178.2</v>
      </c>
      <c r="K26" s="34">
        <f>SUM(K27:K35)</f>
        <v>98428.41</v>
      </c>
      <c r="L26" s="34">
        <f t="shared" ref="L26:P26" si="5">SUM(L27:L35)</f>
        <v>742098.2</v>
      </c>
      <c r="M26" s="34">
        <f t="shared" si="5"/>
        <v>0</v>
      </c>
      <c r="N26" s="34">
        <f t="shared" si="5"/>
        <v>0</v>
      </c>
      <c r="O26" s="34">
        <f t="shared" si="5"/>
        <v>0</v>
      </c>
      <c r="P26" s="34">
        <f t="shared" si="5"/>
        <v>0</v>
      </c>
    </row>
    <row r="27" spans="1:16" ht="37.5">
      <c r="A27" s="30" t="s">
        <v>45</v>
      </c>
      <c r="B27" s="31">
        <v>210000</v>
      </c>
      <c r="C27" s="31">
        <v>352000</v>
      </c>
      <c r="D27" s="31">
        <f t="shared" si="3"/>
        <v>305466.91000000003</v>
      </c>
      <c r="E27" s="32">
        <v>0</v>
      </c>
      <c r="F27" s="32">
        <v>8850</v>
      </c>
      <c r="G27" s="32">
        <v>40435</v>
      </c>
      <c r="H27" s="32">
        <v>85877.21</v>
      </c>
      <c r="I27" s="32">
        <v>23680.01</v>
      </c>
      <c r="J27" s="32">
        <v>15992.53</v>
      </c>
      <c r="K27" s="32">
        <v>30972.79</v>
      </c>
      <c r="L27" s="32">
        <v>99659.37</v>
      </c>
      <c r="M27" s="32">
        <v>0</v>
      </c>
      <c r="N27" s="32">
        <v>0</v>
      </c>
      <c r="O27" s="32">
        <v>0</v>
      </c>
      <c r="P27" s="32">
        <v>0</v>
      </c>
    </row>
    <row r="28" spans="1:16">
      <c r="A28" s="30" t="s">
        <v>46</v>
      </c>
      <c r="B28" s="31">
        <v>525000</v>
      </c>
      <c r="C28" s="31">
        <v>1000</v>
      </c>
      <c r="D28" s="31">
        <f t="shared" si="3"/>
        <v>2218.4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2218.4</v>
      </c>
      <c r="M28" s="32">
        <v>0</v>
      </c>
      <c r="N28" s="32">
        <v>0</v>
      </c>
      <c r="O28" s="32">
        <v>0</v>
      </c>
      <c r="P28" s="32">
        <v>0</v>
      </c>
    </row>
    <row r="29" spans="1:16" ht="37.5">
      <c r="A29" s="30" t="s">
        <v>47</v>
      </c>
      <c r="B29" s="31">
        <v>200000</v>
      </c>
      <c r="C29" s="31">
        <v>283000</v>
      </c>
      <c r="D29" s="31">
        <f t="shared" si="3"/>
        <v>269449.22000000003</v>
      </c>
      <c r="E29" s="32">
        <v>0</v>
      </c>
      <c r="F29" s="32">
        <v>0</v>
      </c>
      <c r="G29" s="32">
        <v>0</v>
      </c>
      <c r="H29" s="32">
        <v>4575</v>
      </c>
      <c r="I29" s="32">
        <v>137458.20000000001</v>
      </c>
      <c r="J29" s="32">
        <v>49042</v>
      </c>
      <c r="K29" s="32">
        <v>2100</v>
      </c>
      <c r="L29" s="32">
        <v>76274.02</v>
      </c>
      <c r="M29" s="32">
        <v>0</v>
      </c>
      <c r="N29" s="32">
        <v>0</v>
      </c>
      <c r="O29" s="32">
        <v>0</v>
      </c>
      <c r="P29" s="32">
        <v>0</v>
      </c>
    </row>
    <row r="30" spans="1:16" ht="37.5">
      <c r="A30" s="30" t="s">
        <v>48</v>
      </c>
      <c r="B30" s="31">
        <v>0</v>
      </c>
      <c r="C30" s="31">
        <v>0</v>
      </c>
      <c r="D30" s="31">
        <f t="shared" si="3"/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</row>
    <row r="31" spans="1:16" ht="37.5">
      <c r="A31" s="30" t="s">
        <v>49</v>
      </c>
      <c r="B31" s="31">
        <v>580000</v>
      </c>
      <c r="C31" s="31">
        <v>160000</v>
      </c>
      <c r="D31" s="31">
        <f t="shared" si="3"/>
        <v>708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708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</row>
    <row r="32" spans="1:16" ht="56.25">
      <c r="A32" s="30" t="s">
        <v>50</v>
      </c>
      <c r="B32" s="31">
        <v>0</v>
      </c>
      <c r="C32" s="31">
        <v>195000</v>
      </c>
      <c r="D32" s="31">
        <f t="shared" si="3"/>
        <v>221842.62</v>
      </c>
      <c r="E32" s="32">
        <v>0</v>
      </c>
      <c r="F32" s="32">
        <v>0</v>
      </c>
      <c r="G32" s="32">
        <v>114878.5</v>
      </c>
      <c r="H32" s="32">
        <v>0</v>
      </c>
      <c r="I32" s="32">
        <v>0</v>
      </c>
      <c r="J32" s="32">
        <v>35222.239999999998</v>
      </c>
      <c r="K32" s="32">
        <v>38755.620000000003</v>
      </c>
      <c r="L32" s="32">
        <v>32986.26</v>
      </c>
      <c r="M32" s="32">
        <v>0</v>
      </c>
      <c r="N32" s="32">
        <v>0</v>
      </c>
      <c r="O32" s="32">
        <v>0</v>
      </c>
      <c r="P32" s="32">
        <v>0</v>
      </c>
    </row>
    <row r="33" spans="1:20" ht="56.25">
      <c r="A33" s="30" t="s">
        <v>51</v>
      </c>
      <c r="B33" s="31">
        <v>3770000</v>
      </c>
      <c r="C33" s="31">
        <v>3760000</v>
      </c>
      <c r="D33" s="31">
        <f t="shared" si="3"/>
        <v>2599511.7799999998</v>
      </c>
      <c r="E33" s="32">
        <v>0</v>
      </c>
      <c r="F33" s="32">
        <v>0</v>
      </c>
      <c r="G33" s="32">
        <v>1543100</v>
      </c>
      <c r="H33" s="32">
        <v>3784.23</v>
      </c>
      <c r="I33" s="32">
        <v>0</v>
      </c>
      <c r="J33" s="32">
        <v>1038768</v>
      </c>
      <c r="K33" s="32">
        <v>0</v>
      </c>
      <c r="L33" s="32">
        <v>13859.55</v>
      </c>
      <c r="M33" s="32">
        <v>0</v>
      </c>
      <c r="N33" s="32">
        <v>0</v>
      </c>
      <c r="O33" s="32">
        <v>0</v>
      </c>
      <c r="P33" s="32">
        <v>0</v>
      </c>
    </row>
    <row r="34" spans="1:20" ht="75">
      <c r="A34" s="30" t="s">
        <v>52</v>
      </c>
      <c r="B34" s="31">
        <v>0</v>
      </c>
      <c r="C34" s="31">
        <v>0</v>
      </c>
      <c r="D34" s="31">
        <f t="shared" si="3"/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</row>
    <row r="35" spans="1:20" ht="37.5">
      <c r="A35" s="30" t="s">
        <v>53</v>
      </c>
      <c r="B35" s="31">
        <v>1105000</v>
      </c>
      <c r="C35" s="31">
        <v>2219000</v>
      </c>
      <c r="D35" s="31">
        <f t="shared" si="3"/>
        <v>1759111.69</v>
      </c>
      <c r="E35" s="32">
        <v>0</v>
      </c>
      <c r="F35" s="32">
        <v>41182</v>
      </c>
      <c r="G35" s="32">
        <v>194928.6</v>
      </c>
      <c r="H35" s="32">
        <v>139153.73000000001</v>
      </c>
      <c r="I35" s="32">
        <v>492701.33</v>
      </c>
      <c r="J35" s="32">
        <v>347445.43</v>
      </c>
      <c r="K35" s="32">
        <v>26600</v>
      </c>
      <c r="L35" s="32">
        <v>517100.6</v>
      </c>
      <c r="M35" s="32">
        <v>0</v>
      </c>
      <c r="N35" s="32">
        <v>0</v>
      </c>
      <c r="O35" s="32">
        <v>0</v>
      </c>
      <c r="P35" s="32">
        <v>0</v>
      </c>
    </row>
    <row r="36" spans="1:20" ht="37.5">
      <c r="A36" s="18" t="s">
        <v>54</v>
      </c>
      <c r="B36" s="24">
        <f>+B37+B38+B39+B40+B41+B42+B43+B44+B45+B46+B47+B48+B49+B50+B51</f>
        <v>0</v>
      </c>
      <c r="C36" s="24">
        <v>0</v>
      </c>
      <c r="D36" s="24">
        <f>SUM(E36:P36)</f>
        <v>0</v>
      </c>
      <c r="E36" s="34">
        <f>SUM(E37:E43)</f>
        <v>0</v>
      </c>
      <c r="F36" s="34">
        <f t="shared" ref="F36:J36" si="6">SUM(F37:F43)</f>
        <v>0</v>
      </c>
      <c r="G36" s="34">
        <f t="shared" si="6"/>
        <v>0</v>
      </c>
      <c r="H36" s="34">
        <f t="shared" si="6"/>
        <v>0</v>
      </c>
      <c r="I36" s="34">
        <f t="shared" si="6"/>
        <v>0</v>
      </c>
      <c r="J36" s="34">
        <f t="shared" si="6"/>
        <v>0</v>
      </c>
      <c r="K36" s="34">
        <f>SUM(K37:K43)</f>
        <v>0</v>
      </c>
      <c r="L36" s="34">
        <f t="shared" ref="L36:P36" si="7">SUM(L37:L43)</f>
        <v>0</v>
      </c>
      <c r="M36" s="34">
        <f t="shared" si="7"/>
        <v>0</v>
      </c>
      <c r="N36" s="34">
        <f t="shared" si="7"/>
        <v>0</v>
      </c>
      <c r="O36" s="34">
        <f t="shared" si="7"/>
        <v>0</v>
      </c>
      <c r="P36" s="34">
        <f t="shared" si="7"/>
        <v>0</v>
      </c>
    </row>
    <row r="37" spans="1:20" ht="56.25">
      <c r="A37" s="30" t="s">
        <v>55</v>
      </c>
      <c r="B37" s="31">
        <v>0</v>
      </c>
      <c r="C37" s="31">
        <v>0</v>
      </c>
      <c r="D37" s="31">
        <f t="shared" si="3"/>
        <v>0</v>
      </c>
      <c r="E37" s="32">
        <v>0</v>
      </c>
      <c r="F37" s="38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  <c r="M37" s="40">
        <v>0</v>
      </c>
      <c r="N37" s="40">
        <v>0</v>
      </c>
      <c r="O37" s="40">
        <v>0</v>
      </c>
      <c r="P37" s="41">
        <v>0</v>
      </c>
    </row>
    <row r="38" spans="1:20" ht="56.25">
      <c r="A38" s="30" t="s">
        <v>56</v>
      </c>
      <c r="B38" s="31">
        <v>0</v>
      </c>
      <c r="C38" s="31">
        <v>0</v>
      </c>
      <c r="D38" s="31">
        <f t="shared" si="3"/>
        <v>0</v>
      </c>
      <c r="E38" s="32">
        <v>0</v>
      </c>
      <c r="F38" s="38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  <c r="M38" s="40">
        <v>0</v>
      </c>
      <c r="N38" s="40">
        <v>0</v>
      </c>
      <c r="O38" s="40">
        <v>0</v>
      </c>
      <c r="P38" s="41">
        <v>0</v>
      </c>
    </row>
    <row r="39" spans="1:20" ht="56.25">
      <c r="A39" s="30" t="s">
        <v>57</v>
      </c>
      <c r="B39" s="31">
        <v>0</v>
      </c>
      <c r="C39" s="31">
        <v>0</v>
      </c>
      <c r="D39" s="31">
        <f t="shared" si="3"/>
        <v>0</v>
      </c>
      <c r="E39" s="32">
        <v>0</v>
      </c>
      <c r="F39" s="38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  <c r="M39" s="40">
        <v>0</v>
      </c>
      <c r="N39" s="40">
        <v>0</v>
      </c>
      <c r="O39" s="40">
        <v>0</v>
      </c>
      <c r="P39" s="41">
        <v>0</v>
      </c>
    </row>
    <row r="40" spans="1:20" ht="56.25">
      <c r="A40" s="30" t="s">
        <v>58</v>
      </c>
      <c r="B40" s="31">
        <v>0</v>
      </c>
      <c r="C40" s="31">
        <v>0</v>
      </c>
      <c r="D40" s="31">
        <f t="shared" si="3"/>
        <v>0</v>
      </c>
      <c r="E40" s="32">
        <v>0</v>
      </c>
      <c r="F40" s="38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  <c r="M40" s="40">
        <v>0</v>
      </c>
      <c r="N40" s="40">
        <v>0</v>
      </c>
      <c r="O40" s="40">
        <v>0</v>
      </c>
      <c r="P40" s="41">
        <v>0</v>
      </c>
    </row>
    <row r="41" spans="1:20" ht="56.25">
      <c r="A41" s="30" t="s">
        <v>59</v>
      </c>
      <c r="B41" s="31">
        <v>0</v>
      </c>
      <c r="C41" s="31">
        <v>0</v>
      </c>
      <c r="D41" s="31">
        <f t="shared" si="3"/>
        <v>0</v>
      </c>
      <c r="E41" s="32">
        <v>0</v>
      </c>
      <c r="F41" s="38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  <c r="M41" s="40">
        <v>0</v>
      </c>
      <c r="N41" s="40">
        <v>0</v>
      </c>
      <c r="O41" s="40">
        <v>0</v>
      </c>
      <c r="P41" s="41">
        <v>0</v>
      </c>
    </row>
    <row r="42" spans="1:20" ht="56.25">
      <c r="A42" s="30" t="s">
        <v>60</v>
      </c>
      <c r="B42" s="31">
        <v>0</v>
      </c>
      <c r="C42" s="31">
        <v>0</v>
      </c>
      <c r="D42" s="31">
        <f t="shared" si="3"/>
        <v>0</v>
      </c>
      <c r="E42" s="32">
        <v>0</v>
      </c>
      <c r="F42" s="38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  <c r="M42" s="40">
        <v>0</v>
      </c>
      <c r="N42" s="40">
        <v>0</v>
      </c>
      <c r="O42" s="40">
        <v>0</v>
      </c>
      <c r="P42" s="41">
        <v>0</v>
      </c>
    </row>
    <row r="43" spans="1:20" ht="56.25">
      <c r="A43" s="30" t="s">
        <v>61</v>
      </c>
      <c r="B43" s="31">
        <v>0</v>
      </c>
      <c r="C43" s="31">
        <v>0</v>
      </c>
      <c r="D43" s="31">
        <f t="shared" si="3"/>
        <v>0</v>
      </c>
      <c r="E43" s="32">
        <v>0</v>
      </c>
      <c r="F43" s="38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  <c r="M43" s="40">
        <v>0</v>
      </c>
      <c r="N43" s="40">
        <v>0</v>
      </c>
      <c r="O43" s="40">
        <v>0</v>
      </c>
      <c r="P43" s="41">
        <v>0</v>
      </c>
    </row>
    <row r="44" spans="1:20" s="3" customFormat="1" ht="37.5">
      <c r="A44" s="18" t="s">
        <v>62</v>
      </c>
      <c r="B44" s="24">
        <v>0</v>
      </c>
      <c r="C44" s="24">
        <v>0</v>
      </c>
      <c r="D44" s="24">
        <f>SUM(E44:P44)</f>
        <v>0</v>
      </c>
      <c r="E44" s="34">
        <f>SUM(E45:E51)</f>
        <v>0</v>
      </c>
      <c r="F44" s="34">
        <f t="shared" ref="F44:J44" si="8">SUM(F45:F51)</f>
        <v>0</v>
      </c>
      <c r="G44" s="34">
        <f t="shared" si="8"/>
        <v>0</v>
      </c>
      <c r="H44" s="34">
        <f t="shared" si="8"/>
        <v>0</v>
      </c>
      <c r="I44" s="34">
        <f t="shared" si="8"/>
        <v>0</v>
      </c>
      <c r="J44" s="34">
        <f t="shared" si="8"/>
        <v>0</v>
      </c>
      <c r="K44" s="34">
        <f>SUM(K45:K51)</f>
        <v>0</v>
      </c>
      <c r="L44" s="34">
        <f t="shared" ref="L44:P44" si="9">SUM(L45:L51)</f>
        <v>0</v>
      </c>
      <c r="M44" s="34">
        <f t="shared" si="9"/>
        <v>0</v>
      </c>
      <c r="N44" s="34">
        <f t="shared" si="9"/>
        <v>0</v>
      </c>
      <c r="O44" s="34">
        <f t="shared" si="9"/>
        <v>0</v>
      </c>
      <c r="P44" s="34">
        <f t="shared" si="9"/>
        <v>0</v>
      </c>
      <c r="Q44" s="8"/>
      <c r="R44" s="8"/>
      <c r="S44" s="8"/>
      <c r="T44" s="8"/>
    </row>
    <row r="45" spans="1:20" ht="37.5">
      <c r="A45" s="30" t="s">
        <v>63</v>
      </c>
      <c r="B45" s="31">
        <v>0</v>
      </c>
      <c r="C45" s="31">
        <v>0</v>
      </c>
      <c r="D45" s="31">
        <f t="shared" si="3"/>
        <v>0</v>
      </c>
      <c r="E45" s="32">
        <v>0</v>
      </c>
      <c r="F45" s="38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  <c r="M45" s="40">
        <v>0</v>
      </c>
      <c r="N45" s="40">
        <v>0</v>
      </c>
      <c r="O45" s="40">
        <v>0</v>
      </c>
      <c r="P45" s="41">
        <v>0</v>
      </c>
    </row>
    <row r="46" spans="1:20" ht="56.25">
      <c r="A46" s="30" t="s">
        <v>64</v>
      </c>
      <c r="B46" s="31">
        <v>0</v>
      </c>
      <c r="C46" s="31">
        <v>0</v>
      </c>
      <c r="D46" s="31">
        <f t="shared" si="3"/>
        <v>0</v>
      </c>
      <c r="E46" s="32">
        <v>0</v>
      </c>
      <c r="F46" s="38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  <c r="M46" s="40">
        <v>0</v>
      </c>
      <c r="N46" s="40">
        <v>0</v>
      </c>
      <c r="O46" s="40">
        <v>0</v>
      </c>
      <c r="P46" s="41">
        <v>0</v>
      </c>
    </row>
    <row r="47" spans="1:20" ht="56.25">
      <c r="A47" s="30" t="s">
        <v>65</v>
      </c>
      <c r="B47" s="31">
        <v>0</v>
      </c>
      <c r="C47" s="31">
        <v>0</v>
      </c>
      <c r="D47" s="31">
        <f t="shared" si="3"/>
        <v>0</v>
      </c>
      <c r="E47" s="32">
        <v>0</v>
      </c>
      <c r="F47" s="38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  <c r="M47" s="40">
        <v>0</v>
      </c>
      <c r="N47" s="40">
        <v>0</v>
      </c>
      <c r="O47" s="40">
        <v>0</v>
      </c>
      <c r="P47" s="41">
        <v>0</v>
      </c>
    </row>
    <row r="48" spans="1:20" ht="56.25">
      <c r="A48" s="30" t="s">
        <v>66</v>
      </c>
      <c r="B48" s="31">
        <v>0</v>
      </c>
      <c r="C48" s="31">
        <v>0</v>
      </c>
      <c r="D48" s="31">
        <f t="shared" si="3"/>
        <v>0</v>
      </c>
      <c r="E48" s="32">
        <v>0</v>
      </c>
      <c r="F48" s="38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  <c r="M48" s="40">
        <v>0</v>
      </c>
      <c r="N48" s="40">
        <v>0</v>
      </c>
      <c r="O48" s="40">
        <v>0</v>
      </c>
      <c r="P48" s="41">
        <v>0</v>
      </c>
    </row>
    <row r="49" spans="1:16" ht="56.25">
      <c r="A49" s="30" t="s">
        <v>67</v>
      </c>
      <c r="B49" s="31">
        <v>0</v>
      </c>
      <c r="C49" s="31">
        <v>0</v>
      </c>
      <c r="D49" s="31">
        <f t="shared" si="3"/>
        <v>0</v>
      </c>
      <c r="E49" s="32">
        <v>0</v>
      </c>
      <c r="F49" s="38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  <c r="M49" s="40">
        <v>0</v>
      </c>
      <c r="N49" s="40">
        <v>0</v>
      </c>
      <c r="O49" s="40">
        <v>0</v>
      </c>
      <c r="P49" s="41">
        <v>0</v>
      </c>
    </row>
    <row r="50" spans="1:16" ht="37.5">
      <c r="A50" s="30" t="s">
        <v>68</v>
      </c>
      <c r="B50" s="31">
        <v>0</v>
      </c>
      <c r="C50" s="31">
        <v>0</v>
      </c>
      <c r="D50" s="31">
        <f t="shared" si="3"/>
        <v>0</v>
      </c>
      <c r="E50" s="32">
        <v>0</v>
      </c>
      <c r="F50" s="38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  <c r="M50" s="40">
        <v>0</v>
      </c>
      <c r="N50" s="40">
        <v>0</v>
      </c>
      <c r="O50" s="40">
        <v>0</v>
      </c>
      <c r="P50" s="41">
        <v>0</v>
      </c>
    </row>
    <row r="51" spans="1:16" ht="56.25">
      <c r="A51" s="30" t="s">
        <v>69</v>
      </c>
      <c r="B51" s="31">
        <v>0</v>
      </c>
      <c r="C51" s="31">
        <v>0</v>
      </c>
      <c r="D51" s="31">
        <f t="shared" si="3"/>
        <v>0</v>
      </c>
      <c r="E51" s="32">
        <v>0</v>
      </c>
      <c r="F51" s="38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  <c r="M51" s="40">
        <v>0</v>
      </c>
      <c r="N51" s="40">
        <v>0</v>
      </c>
      <c r="O51" s="40">
        <v>0</v>
      </c>
      <c r="P51" s="41">
        <v>0</v>
      </c>
    </row>
    <row r="52" spans="1:16" ht="37.5">
      <c r="A52" s="18" t="s">
        <v>70</v>
      </c>
      <c r="B52" s="24">
        <f>+B53+B54+B55+B56+B57+B58+B59+B60+B61</f>
        <v>2000000</v>
      </c>
      <c r="C52" s="24">
        <f>+C53+C54+C55+C56+C57+C58+C59+C60+C61</f>
        <v>2000000</v>
      </c>
      <c r="D52" s="24">
        <f>SUM(E52:P52)</f>
        <v>547280.63</v>
      </c>
      <c r="E52" s="34">
        <f>SUM(E53:E61)</f>
        <v>0</v>
      </c>
      <c r="F52" s="34">
        <f t="shared" ref="F52:J52" si="10">SUM(F53:F61)</f>
        <v>0</v>
      </c>
      <c r="G52" s="34">
        <f t="shared" si="10"/>
        <v>0</v>
      </c>
      <c r="H52" s="34">
        <f t="shared" si="10"/>
        <v>0</v>
      </c>
      <c r="I52" s="34">
        <f t="shared" si="10"/>
        <v>0</v>
      </c>
      <c r="J52" s="34">
        <f t="shared" si="10"/>
        <v>67012.2</v>
      </c>
      <c r="K52" s="34">
        <f>SUM(K53:K61)</f>
        <v>66953.2</v>
      </c>
      <c r="L52" s="34">
        <f t="shared" ref="L52:P52" si="11">SUM(L53:L61)</f>
        <v>413315.23000000004</v>
      </c>
      <c r="M52" s="34">
        <f t="shared" si="11"/>
        <v>0</v>
      </c>
      <c r="N52" s="34">
        <f t="shared" si="11"/>
        <v>0</v>
      </c>
      <c r="O52" s="34">
        <f t="shared" si="11"/>
        <v>0</v>
      </c>
      <c r="P52" s="34">
        <f t="shared" si="11"/>
        <v>0</v>
      </c>
    </row>
    <row r="53" spans="1:16">
      <c r="A53" s="30" t="s">
        <v>71</v>
      </c>
      <c r="B53" s="31">
        <v>800000</v>
      </c>
      <c r="C53" s="31">
        <v>800000</v>
      </c>
      <c r="D53" s="31">
        <f t="shared" si="3"/>
        <v>418580.22000000003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51023.199999999997</v>
      </c>
      <c r="L53" s="32">
        <v>367557.02</v>
      </c>
      <c r="M53" s="32">
        <v>0</v>
      </c>
      <c r="N53" s="32">
        <v>0</v>
      </c>
      <c r="O53" s="32">
        <v>0</v>
      </c>
      <c r="P53" s="32">
        <v>0</v>
      </c>
    </row>
    <row r="54" spans="1:16" ht="37.5">
      <c r="A54" s="30" t="s">
        <v>72</v>
      </c>
      <c r="B54" s="31">
        <v>0</v>
      </c>
      <c r="C54" s="31">
        <v>0</v>
      </c>
      <c r="D54" s="31">
        <f t="shared" si="3"/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</row>
    <row r="55" spans="1:16" ht="56.25">
      <c r="A55" s="30" t="s">
        <v>73</v>
      </c>
      <c r="B55" s="31">
        <v>0</v>
      </c>
      <c r="C55" s="31">
        <v>0</v>
      </c>
      <c r="D55" s="31">
        <f t="shared" si="3"/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</row>
    <row r="56" spans="1:16" ht="56.25">
      <c r="A56" s="30" t="s">
        <v>74</v>
      </c>
      <c r="B56" s="31">
        <v>0</v>
      </c>
      <c r="C56" s="31">
        <v>0</v>
      </c>
      <c r="D56" s="31">
        <f t="shared" si="3"/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</row>
    <row r="57" spans="1:16" ht="37.5">
      <c r="A57" s="30" t="s">
        <v>75</v>
      </c>
      <c r="B57" s="31">
        <v>1000000</v>
      </c>
      <c r="C57" s="31">
        <v>870000</v>
      </c>
      <c r="D57" s="31">
        <f t="shared" si="3"/>
        <v>23942.2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8012.2</v>
      </c>
      <c r="K57" s="32">
        <v>15930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</row>
    <row r="58" spans="1:16" ht="37.5">
      <c r="A58" s="30" t="s">
        <v>76</v>
      </c>
      <c r="B58" s="31">
        <v>0</v>
      </c>
      <c r="C58" s="31">
        <v>130000</v>
      </c>
      <c r="D58" s="31">
        <f t="shared" si="3"/>
        <v>104758.20999999999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59000</v>
      </c>
      <c r="K58" s="32">
        <v>0</v>
      </c>
      <c r="L58" s="32">
        <v>45758.21</v>
      </c>
      <c r="M58" s="32">
        <v>0</v>
      </c>
      <c r="N58" s="32">
        <v>0</v>
      </c>
      <c r="O58" s="32">
        <v>0</v>
      </c>
      <c r="P58" s="32">
        <v>0</v>
      </c>
    </row>
    <row r="59" spans="1:16" ht="37.5">
      <c r="A59" s="30" t="s">
        <v>77</v>
      </c>
      <c r="B59" s="31">
        <v>0</v>
      </c>
      <c r="C59" s="31">
        <v>0</v>
      </c>
      <c r="D59" s="31">
        <f t="shared" si="3"/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</row>
    <row r="60" spans="1:16">
      <c r="A60" s="30" t="s">
        <v>78</v>
      </c>
      <c r="B60" s="31">
        <v>0</v>
      </c>
      <c r="C60" s="31">
        <v>0</v>
      </c>
      <c r="D60" s="31">
        <f t="shared" si="3"/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</row>
    <row r="61" spans="1:16" ht="75">
      <c r="A61" s="30" t="s">
        <v>79</v>
      </c>
      <c r="B61" s="31">
        <v>200000</v>
      </c>
      <c r="C61" s="31">
        <v>200000</v>
      </c>
      <c r="D61" s="31">
        <f t="shared" si="3"/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</row>
    <row r="62" spans="1:16">
      <c r="A62" s="18" t="s">
        <v>80</v>
      </c>
      <c r="B62" s="24">
        <f>+B63+B64+B65+B66</f>
        <v>0</v>
      </c>
      <c r="C62" s="24">
        <v>0</v>
      </c>
      <c r="D62" s="24">
        <f>SUM(E62:P62)</f>
        <v>0</v>
      </c>
      <c r="E62" s="34">
        <f>SUM(E63:E66)</f>
        <v>0</v>
      </c>
      <c r="F62" s="34">
        <f t="shared" ref="F62:J62" si="12">SUM(F63:F66)</f>
        <v>0</v>
      </c>
      <c r="G62" s="34">
        <f t="shared" si="12"/>
        <v>0</v>
      </c>
      <c r="H62" s="34">
        <f t="shared" si="12"/>
        <v>0</v>
      </c>
      <c r="I62" s="34">
        <f t="shared" si="12"/>
        <v>0</v>
      </c>
      <c r="J62" s="34">
        <f t="shared" si="12"/>
        <v>0</v>
      </c>
      <c r="K62" s="34">
        <f>SUM(K63:K66)</f>
        <v>0</v>
      </c>
      <c r="L62" s="34">
        <f t="shared" ref="L62:P62" si="13">SUM(L63:L66)</f>
        <v>0</v>
      </c>
      <c r="M62" s="34">
        <f t="shared" si="13"/>
        <v>0</v>
      </c>
      <c r="N62" s="34">
        <f t="shared" si="13"/>
        <v>0</v>
      </c>
      <c r="O62" s="34">
        <f t="shared" si="13"/>
        <v>0</v>
      </c>
      <c r="P62" s="34">
        <f t="shared" si="13"/>
        <v>0</v>
      </c>
    </row>
    <row r="63" spans="1:16" ht="37.5">
      <c r="A63" s="30" t="s">
        <v>81</v>
      </c>
      <c r="B63" s="31">
        <v>0</v>
      </c>
      <c r="C63" s="31">
        <v>0</v>
      </c>
      <c r="D63" s="31">
        <f t="shared" si="3"/>
        <v>0</v>
      </c>
      <c r="E63" s="32">
        <v>0</v>
      </c>
      <c r="F63" s="38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  <c r="M63" s="40">
        <v>0</v>
      </c>
      <c r="N63" s="40">
        <v>0</v>
      </c>
      <c r="O63" s="40">
        <v>0</v>
      </c>
      <c r="P63" s="41">
        <v>0</v>
      </c>
    </row>
    <row r="64" spans="1:16">
      <c r="A64" s="30" t="s">
        <v>82</v>
      </c>
      <c r="B64" s="31">
        <v>0</v>
      </c>
      <c r="C64" s="31">
        <v>0</v>
      </c>
      <c r="D64" s="31">
        <f t="shared" si="3"/>
        <v>0</v>
      </c>
      <c r="E64" s="32">
        <v>0</v>
      </c>
      <c r="F64" s="38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  <c r="M64" s="40">
        <v>0</v>
      </c>
      <c r="N64" s="40">
        <v>0</v>
      </c>
      <c r="O64" s="40">
        <v>0</v>
      </c>
      <c r="P64" s="41">
        <v>0</v>
      </c>
    </row>
    <row r="65" spans="1:20" ht="37.5">
      <c r="A65" s="30" t="s">
        <v>83</v>
      </c>
      <c r="B65" s="31">
        <v>0</v>
      </c>
      <c r="C65" s="31">
        <v>0</v>
      </c>
      <c r="D65" s="31">
        <f t="shared" si="3"/>
        <v>0</v>
      </c>
      <c r="E65" s="32">
        <v>0</v>
      </c>
      <c r="F65" s="38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40">
        <v>0</v>
      </c>
      <c r="M65" s="40">
        <v>0</v>
      </c>
      <c r="N65" s="40">
        <v>0</v>
      </c>
      <c r="O65" s="40">
        <v>0</v>
      </c>
      <c r="P65" s="41">
        <v>0</v>
      </c>
    </row>
    <row r="66" spans="1:20" ht="75">
      <c r="A66" s="30" t="s">
        <v>84</v>
      </c>
      <c r="B66" s="31">
        <v>0</v>
      </c>
      <c r="C66" s="31">
        <v>0</v>
      </c>
      <c r="D66" s="31">
        <f t="shared" si="3"/>
        <v>0</v>
      </c>
      <c r="E66" s="32">
        <v>0</v>
      </c>
      <c r="F66" s="38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  <c r="M66" s="40">
        <v>0</v>
      </c>
      <c r="N66" s="40">
        <v>0</v>
      </c>
      <c r="O66" s="40">
        <v>0</v>
      </c>
      <c r="P66" s="41">
        <v>0</v>
      </c>
    </row>
    <row r="67" spans="1:20" s="3" customFormat="1" ht="56.25">
      <c r="A67" s="42" t="s">
        <v>85</v>
      </c>
      <c r="B67" s="24">
        <f>+B68+B69</f>
        <v>0</v>
      </c>
      <c r="C67" s="24">
        <v>0</v>
      </c>
      <c r="D67" s="24">
        <f>SUM(E67:P67)</f>
        <v>0</v>
      </c>
      <c r="E67" s="25">
        <f>SUM(E68:E69)</f>
        <v>0</v>
      </c>
      <c r="F67" s="25">
        <f>SUM(F68:F69)</f>
        <v>0</v>
      </c>
      <c r="G67" s="25">
        <f t="shared" ref="G67:J67" si="14">SUM(G68:G69)</f>
        <v>0</v>
      </c>
      <c r="H67" s="25">
        <f t="shared" si="14"/>
        <v>0</v>
      </c>
      <c r="I67" s="25">
        <f t="shared" si="14"/>
        <v>0</v>
      </c>
      <c r="J67" s="25">
        <f t="shared" si="14"/>
        <v>0</v>
      </c>
      <c r="K67" s="25">
        <f>SUM(K68:K69)</f>
        <v>0</v>
      </c>
      <c r="L67" s="25">
        <f t="shared" ref="L67:P67" si="15">SUM(L68:L69)</f>
        <v>0</v>
      </c>
      <c r="M67" s="25">
        <f t="shared" si="15"/>
        <v>0</v>
      </c>
      <c r="N67" s="25">
        <f t="shared" si="15"/>
        <v>0</v>
      </c>
      <c r="O67" s="25">
        <f t="shared" si="15"/>
        <v>0</v>
      </c>
      <c r="P67" s="25">
        <f t="shared" si="15"/>
        <v>0</v>
      </c>
      <c r="Q67" s="8"/>
      <c r="R67" s="8"/>
      <c r="S67" s="8"/>
      <c r="T67" s="8"/>
    </row>
    <row r="68" spans="1:20" ht="37.5">
      <c r="A68" s="30" t="s">
        <v>86</v>
      </c>
      <c r="B68" s="24">
        <v>0</v>
      </c>
      <c r="C68" s="24">
        <v>0</v>
      </c>
      <c r="D68" s="24">
        <f t="shared" ref="D68:D82" si="16">SUM(E68:P68)</f>
        <v>0</v>
      </c>
      <c r="E68" s="32">
        <v>0</v>
      </c>
      <c r="F68" s="38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  <c r="M68" s="40">
        <v>0</v>
      </c>
      <c r="N68" s="40">
        <v>0</v>
      </c>
      <c r="O68" s="40">
        <v>0</v>
      </c>
      <c r="P68" s="41">
        <v>0</v>
      </c>
    </row>
    <row r="69" spans="1:20" ht="56.25">
      <c r="A69" s="30" t="s">
        <v>87</v>
      </c>
      <c r="B69" s="24">
        <v>0</v>
      </c>
      <c r="C69" s="24">
        <v>0</v>
      </c>
      <c r="D69" s="24">
        <f t="shared" si="16"/>
        <v>0</v>
      </c>
      <c r="E69" s="32">
        <v>0</v>
      </c>
      <c r="F69" s="38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  <c r="M69" s="40">
        <v>0</v>
      </c>
      <c r="N69" s="40">
        <v>0</v>
      </c>
      <c r="O69" s="40">
        <v>0</v>
      </c>
      <c r="P69" s="41">
        <v>0</v>
      </c>
    </row>
    <row r="70" spans="1:20" s="3" customFormat="1">
      <c r="A70" s="18" t="s">
        <v>88</v>
      </c>
      <c r="B70" s="24">
        <f>+B71+B72+B73</f>
        <v>0</v>
      </c>
      <c r="C70" s="24">
        <v>0</v>
      </c>
      <c r="D70" s="24">
        <f t="shared" si="16"/>
        <v>0</v>
      </c>
      <c r="E70" s="34">
        <f>SUM(E71:E73)</f>
        <v>0</v>
      </c>
      <c r="F70" s="34">
        <f t="shared" ref="F70:J70" si="17">SUM(F71:F73)</f>
        <v>0</v>
      </c>
      <c r="G70" s="34">
        <f t="shared" si="17"/>
        <v>0</v>
      </c>
      <c r="H70" s="34">
        <f t="shared" si="17"/>
        <v>0</v>
      </c>
      <c r="I70" s="34">
        <f t="shared" si="17"/>
        <v>0</v>
      </c>
      <c r="J70" s="34">
        <f t="shared" si="17"/>
        <v>0</v>
      </c>
      <c r="K70" s="34">
        <f>SUM(K71:K73)</f>
        <v>0</v>
      </c>
      <c r="L70" s="34">
        <f t="shared" ref="L70:P70" si="18">SUM(L71:L73)</f>
        <v>0</v>
      </c>
      <c r="M70" s="34">
        <f t="shared" si="18"/>
        <v>0</v>
      </c>
      <c r="N70" s="34">
        <f t="shared" si="18"/>
        <v>0</v>
      </c>
      <c r="O70" s="34">
        <f t="shared" si="18"/>
        <v>0</v>
      </c>
      <c r="P70" s="34">
        <f t="shared" si="18"/>
        <v>0</v>
      </c>
      <c r="Q70" s="8"/>
      <c r="R70" s="8"/>
      <c r="S70" s="8"/>
      <c r="T70" s="8"/>
    </row>
    <row r="71" spans="1:20" ht="37.5">
      <c r="A71" s="30" t="s">
        <v>89</v>
      </c>
      <c r="B71" s="24">
        <v>0</v>
      </c>
      <c r="C71" s="24">
        <v>0</v>
      </c>
      <c r="D71" s="24">
        <f t="shared" si="16"/>
        <v>0</v>
      </c>
      <c r="E71" s="32">
        <v>0</v>
      </c>
      <c r="F71" s="38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  <c r="M71" s="40">
        <v>0</v>
      </c>
      <c r="N71" s="40">
        <v>0</v>
      </c>
      <c r="O71" s="40">
        <v>0</v>
      </c>
      <c r="P71" s="41">
        <v>0</v>
      </c>
    </row>
    <row r="72" spans="1:20" ht="37.5">
      <c r="A72" s="43" t="s">
        <v>90</v>
      </c>
      <c r="B72" s="44">
        <v>0</v>
      </c>
      <c r="C72" s="44">
        <v>0</v>
      </c>
      <c r="D72" s="44">
        <f t="shared" si="16"/>
        <v>0</v>
      </c>
      <c r="E72" s="45">
        <v>0</v>
      </c>
      <c r="F72" s="46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10"/>
    </row>
    <row r="73" spans="1:20" ht="27.75" customHeight="1">
      <c r="A73" s="30" t="s">
        <v>91</v>
      </c>
      <c r="B73" s="24"/>
      <c r="C73" s="24">
        <v>0</v>
      </c>
      <c r="D73" s="24">
        <f t="shared" si="16"/>
        <v>0</v>
      </c>
      <c r="E73" s="49">
        <v>0</v>
      </c>
      <c r="F73" s="38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  <c r="M73" s="40">
        <v>0</v>
      </c>
      <c r="N73" s="40">
        <v>0</v>
      </c>
      <c r="O73" s="40">
        <v>0</v>
      </c>
      <c r="P73" s="50">
        <v>0</v>
      </c>
    </row>
    <row r="74" spans="1:20">
      <c r="A74" s="51" t="s">
        <v>92</v>
      </c>
      <c r="B74" s="52">
        <f>+B52+B26+B16+B10</f>
        <v>165796445</v>
      </c>
      <c r="C74" s="52">
        <f>+C52+C26+C16+C10</f>
        <v>170388409</v>
      </c>
      <c r="D74" s="52">
        <f>SUM(E74:P74)</f>
        <v>97187292.400000006</v>
      </c>
      <c r="E74" s="52">
        <f>E10+E16+E26+E36+E52+E62+E67+E70</f>
        <v>9470274.8300000001</v>
      </c>
      <c r="F74" s="52">
        <f>F70+F67+F62+F52+F44+F36+F26+F16+F10</f>
        <v>10217102.16</v>
      </c>
      <c r="G74" s="52">
        <f>G70+G67+G62+G52+G44+G36+G26+G16+G10</f>
        <v>14274591.289999999</v>
      </c>
      <c r="H74" s="52">
        <f>H67+H62+H52+H26+H16+H10</f>
        <v>16830105.149999999</v>
      </c>
      <c r="I74" s="52">
        <f>+I10+I16+I26+I36+I44+I52+I61+I67+I70</f>
        <v>10759608.800000001</v>
      </c>
      <c r="J74" s="52">
        <f>J10+J16+J26+J36+J52</f>
        <v>12543967.34</v>
      </c>
      <c r="K74" s="52">
        <f>+K52+K26+K16++K10</f>
        <v>11234499.799999999</v>
      </c>
      <c r="L74" s="52">
        <f t="shared" ref="L74:P74" si="19">+L52+L26+L16++L10</f>
        <v>11857143.030000001</v>
      </c>
      <c r="M74" s="52">
        <f>+M52+M26+M16++M10</f>
        <v>0</v>
      </c>
      <c r="N74" s="52">
        <f t="shared" si="19"/>
        <v>0</v>
      </c>
      <c r="O74" s="52">
        <f t="shared" si="19"/>
        <v>0</v>
      </c>
      <c r="P74" s="52">
        <f t="shared" si="19"/>
        <v>0</v>
      </c>
      <c r="Q74" s="53"/>
      <c r="R74" s="53"/>
      <c r="S74" s="53"/>
    </row>
    <row r="75" spans="1:20">
      <c r="A75" s="54" t="s">
        <v>93</v>
      </c>
      <c r="B75" s="55">
        <v>0</v>
      </c>
      <c r="C75" s="55">
        <v>0</v>
      </c>
      <c r="D75" s="55">
        <f t="shared" si="16"/>
        <v>0</v>
      </c>
      <c r="E75" s="55">
        <v>0</v>
      </c>
      <c r="F75" s="56">
        <v>0</v>
      </c>
      <c r="G75" s="55">
        <v>0</v>
      </c>
      <c r="H75" s="55"/>
      <c r="I75" s="55">
        <v>0</v>
      </c>
      <c r="J75" s="57">
        <f>J76+J77+J78+J79+J80+J81+J82+J83</f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</row>
    <row r="76" spans="1:20" s="3" customFormat="1" ht="37.5">
      <c r="A76" s="18" t="s">
        <v>94</v>
      </c>
      <c r="B76" s="24">
        <v>0</v>
      </c>
      <c r="C76" s="24">
        <v>0</v>
      </c>
      <c r="D76" s="24">
        <f t="shared" si="16"/>
        <v>0</v>
      </c>
      <c r="E76" s="59">
        <v>0</v>
      </c>
      <c r="F76" s="60">
        <v>0</v>
      </c>
      <c r="G76" s="61">
        <v>0</v>
      </c>
      <c r="H76" s="61">
        <v>0</v>
      </c>
      <c r="I76" s="61">
        <v>0</v>
      </c>
      <c r="J76" s="61">
        <v>0</v>
      </c>
      <c r="K76" s="62">
        <f>SUM(K77:K78)</f>
        <v>0</v>
      </c>
      <c r="L76" s="62">
        <f t="shared" ref="L76:P76" si="20">SUM(L77:L78)</f>
        <v>0</v>
      </c>
      <c r="M76" s="62">
        <f t="shared" si="20"/>
        <v>0</v>
      </c>
      <c r="N76" s="62">
        <f t="shared" si="20"/>
        <v>0</v>
      </c>
      <c r="O76" s="62">
        <f t="shared" si="20"/>
        <v>0</v>
      </c>
      <c r="P76" s="62">
        <f t="shared" si="20"/>
        <v>0</v>
      </c>
      <c r="Q76" s="8"/>
      <c r="R76" s="8"/>
      <c r="S76" s="8"/>
      <c r="T76" s="8"/>
    </row>
    <row r="77" spans="1:20" ht="56.25">
      <c r="A77" s="30" t="s">
        <v>95</v>
      </c>
      <c r="B77" s="24">
        <v>0</v>
      </c>
      <c r="C77" s="24">
        <v>0</v>
      </c>
      <c r="D77" s="24">
        <f t="shared" si="16"/>
        <v>0</v>
      </c>
      <c r="E77" s="63">
        <v>0</v>
      </c>
      <c r="F77" s="64">
        <v>0</v>
      </c>
      <c r="G77" s="65">
        <v>0</v>
      </c>
      <c r="H77" s="65">
        <v>0</v>
      </c>
      <c r="I77" s="65">
        <v>0</v>
      </c>
      <c r="J77" s="65">
        <v>0</v>
      </c>
      <c r="K77" s="40">
        <v>0</v>
      </c>
      <c r="L77" s="50">
        <v>0</v>
      </c>
      <c r="M77" s="40">
        <v>0</v>
      </c>
      <c r="N77" s="10">
        <v>0</v>
      </c>
      <c r="O77" s="40">
        <v>0</v>
      </c>
      <c r="P77" s="41">
        <v>0</v>
      </c>
    </row>
    <row r="78" spans="1:20" ht="56.25">
      <c r="A78" s="30" t="s">
        <v>96</v>
      </c>
      <c r="B78" s="24">
        <v>0</v>
      </c>
      <c r="C78" s="24">
        <v>0</v>
      </c>
      <c r="D78" s="24">
        <f t="shared" si="16"/>
        <v>0</v>
      </c>
      <c r="E78" s="63">
        <v>0</v>
      </c>
      <c r="F78" s="64">
        <v>0</v>
      </c>
      <c r="G78" s="65">
        <v>0</v>
      </c>
      <c r="H78" s="65">
        <v>0</v>
      </c>
      <c r="I78" s="65">
        <v>0</v>
      </c>
      <c r="J78" s="65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1">
        <v>0</v>
      </c>
    </row>
    <row r="79" spans="1:20" s="3" customFormat="1">
      <c r="A79" s="18" t="s">
        <v>97</v>
      </c>
      <c r="B79" s="24">
        <v>0</v>
      </c>
      <c r="C79" s="24">
        <v>0</v>
      </c>
      <c r="D79" s="24">
        <f t="shared" si="16"/>
        <v>0</v>
      </c>
      <c r="E79" s="59">
        <v>0</v>
      </c>
      <c r="F79" s="60">
        <v>0</v>
      </c>
      <c r="G79" s="61">
        <v>0</v>
      </c>
      <c r="H79" s="61">
        <v>0</v>
      </c>
      <c r="I79" s="61">
        <v>0</v>
      </c>
      <c r="J79" s="61">
        <v>0</v>
      </c>
      <c r="K79" s="62">
        <f>SUM(K80:K81)</f>
        <v>0</v>
      </c>
      <c r="L79" s="62">
        <f t="shared" ref="L79:P79" si="21">SUM(L80:L81)</f>
        <v>0</v>
      </c>
      <c r="M79" s="62">
        <f t="shared" si="21"/>
        <v>0</v>
      </c>
      <c r="N79" s="62">
        <f t="shared" si="21"/>
        <v>0</v>
      </c>
      <c r="O79" s="62">
        <f t="shared" si="21"/>
        <v>0</v>
      </c>
      <c r="P79" s="62">
        <f t="shared" si="21"/>
        <v>0</v>
      </c>
      <c r="Q79" s="8"/>
      <c r="R79" s="8"/>
      <c r="S79" s="8"/>
      <c r="T79" s="8"/>
    </row>
    <row r="80" spans="1:20" ht="37.5">
      <c r="A80" s="30" t="s">
        <v>98</v>
      </c>
      <c r="B80" s="24">
        <v>0</v>
      </c>
      <c r="C80" s="24">
        <v>0</v>
      </c>
      <c r="D80" s="24">
        <f t="shared" si="16"/>
        <v>0</v>
      </c>
      <c r="E80" s="63">
        <v>0</v>
      </c>
      <c r="F80" s="64">
        <v>0</v>
      </c>
      <c r="G80" s="65">
        <v>0</v>
      </c>
      <c r="H80" s="65">
        <v>0</v>
      </c>
      <c r="I80" s="65">
        <v>0</v>
      </c>
      <c r="J80" s="39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1">
        <v>0</v>
      </c>
    </row>
    <row r="81" spans="1:25" ht="37.5">
      <c r="A81" s="30" t="s">
        <v>99</v>
      </c>
      <c r="B81" s="24">
        <v>0</v>
      </c>
      <c r="C81" s="24">
        <v>0</v>
      </c>
      <c r="D81" s="24">
        <f t="shared" si="16"/>
        <v>0</v>
      </c>
      <c r="E81" s="63">
        <v>0</v>
      </c>
      <c r="F81" s="64">
        <v>0</v>
      </c>
      <c r="G81" s="65">
        <v>0</v>
      </c>
      <c r="H81" s="65">
        <v>0</v>
      </c>
      <c r="I81" s="65">
        <v>0</v>
      </c>
      <c r="J81" s="65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1">
        <v>0</v>
      </c>
    </row>
    <row r="82" spans="1:25" s="3" customFormat="1" ht="37.5">
      <c r="A82" s="18" t="s">
        <v>100</v>
      </c>
      <c r="B82" s="24">
        <v>0</v>
      </c>
      <c r="C82" s="24">
        <v>0</v>
      </c>
      <c r="D82" s="24">
        <f t="shared" si="16"/>
        <v>0</v>
      </c>
      <c r="E82" s="59">
        <v>0</v>
      </c>
      <c r="F82" s="60">
        <v>0</v>
      </c>
      <c r="G82" s="61">
        <v>0</v>
      </c>
      <c r="H82" s="61">
        <v>0</v>
      </c>
      <c r="I82" s="61">
        <v>0</v>
      </c>
      <c r="J82" s="61">
        <v>0</v>
      </c>
      <c r="K82" s="62">
        <f>SUM(K83)</f>
        <v>0</v>
      </c>
      <c r="L82" s="62">
        <f t="shared" ref="L82:P82" si="22">SUM(L83)</f>
        <v>0</v>
      </c>
      <c r="M82" s="62">
        <f t="shared" si="22"/>
        <v>0</v>
      </c>
      <c r="N82" s="62">
        <f t="shared" si="22"/>
        <v>0</v>
      </c>
      <c r="O82" s="62">
        <f t="shared" si="22"/>
        <v>0</v>
      </c>
      <c r="P82" s="62">
        <f t="shared" si="22"/>
        <v>0</v>
      </c>
      <c r="Q82" s="8"/>
      <c r="R82" s="8"/>
      <c r="S82" s="8"/>
      <c r="T82" s="8"/>
    </row>
    <row r="83" spans="1:25" ht="56.25">
      <c r="A83" s="30" t="s">
        <v>101</v>
      </c>
      <c r="B83" s="63">
        <v>0</v>
      </c>
      <c r="C83" s="63">
        <v>0</v>
      </c>
      <c r="D83" s="63">
        <v>0</v>
      </c>
      <c r="E83" s="63">
        <v>0</v>
      </c>
      <c r="F83" s="64">
        <v>0</v>
      </c>
      <c r="G83" s="65">
        <v>0</v>
      </c>
      <c r="H83" s="65">
        <v>0</v>
      </c>
      <c r="I83" s="65">
        <v>0</v>
      </c>
      <c r="J83" s="65">
        <v>0</v>
      </c>
      <c r="K83" s="40">
        <v>0</v>
      </c>
      <c r="L83" s="40">
        <v>0</v>
      </c>
      <c r="M83" s="40">
        <v>0</v>
      </c>
      <c r="N83" s="40">
        <v>0</v>
      </c>
      <c r="O83" s="40">
        <v>0</v>
      </c>
      <c r="P83" s="41">
        <v>0</v>
      </c>
    </row>
    <row r="84" spans="1:25" ht="37.5">
      <c r="A84" s="66" t="s">
        <v>102</v>
      </c>
      <c r="B84" s="52">
        <f>+B82+B79+B76</f>
        <v>0</v>
      </c>
      <c r="C84" s="52">
        <f>+C82+C79+C76</f>
        <v>0</v>
      </c>
      <c r="D84" s="52"/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f>J75</f>
        <v>0</v>
      </c>
      <c r="K84" s="52">
        <v>0</v>
      </c>
      <c r="L84" s="52">
        <v>0</v>
      </c>
      <c r="M84" s="52">
        <v>0</v>
      </c>
      <c r="N84" s="52">
        <v>0</v>
      </c>
      <c r="O84" s="52">
        <v>0</v>
      </c>
      <c r="P84" s="52">
        <v>0</v>
      </c>
    </row>
    <row r="85" spans="1:25">
      <c r="C85" s="67"/>
      <c r="D85" s="67"/>
      <c r="E85" s="68"/>
      <c r="F85" s="64"/>
      <c r="G85" s="65"/>
      <c r="H85" s="65"/>
      <c r="I85" s="65"/>
      <c r="J85" s="65"/>
      <c r="K85" s="40"/>
      <c r="L85" s="40"/>
      <c r="M85" s="69">
        <v>0</v>
      </c>
      <c r="N85" s="69">
        <v>0</v>
      </c>
      <c r="O85" s="69">
        <v>0</v>
      </c>
      <c r="P85" s="41">
        <v>0</v>
      </c>
    </row>
    <row r="86" spans="1:25" ht="37.5">
      <c r="A86" s="70" t="s">
        <v>103</v>
      </c>
      <c r="B86" s="71">
        <f>+B74+B84</f>
        <v>165796445</v>
      </c>
      <c r="C86" s="71">
        <f>+C84+C74</f>
        <v>170388409</v>
      </c>
      <c r="D86" s="71">
        <f>SUM(E86:P86)</f>
        <v>97187292.400000006</v>
      </c>
      <c r="E86" s="72">
        <f>+E74+E84</f>
        <v>9470274.8300000001</v>
      </c>
      <c r="F86" s="73">
        <f t="shared" ref="F86:P86" si="23">+F74+F84</f>
        <v>10217102.16</v>
      </c>
      <c r="G86" s="74">
        <f>+G74+G84</f>
        <v>14274591.289999999</v>
      </c>
      <c r="H86" s="74">
        <f t="shared" si="23"/>
        <v>16830105.149999999</v>
      </c>
      <c r="I86" s="74">
        <f t="shared" si="23"/>
        <v>10759608.800000001</v>
      </c>
      <c r="J86" s="74">
        <f t="shared" si="23"/>
        <v>12543967.34</v>
      </c>
      <c r="K86" s="74">
        <f>+K74+K84</f>
        <v>11234499.799999999</v>
      </c>
      <c r="L86" s="74">
        <f t="shared" si="23"/>
        <v>11857143.030000001</v>
      </c>
      <c r="M86" s="74">
        <f t="shared" si="23"/>
        <v>0</v>
      </c>
      <c r="N86" s="74">
        <f t="shared" si="23"/>
        <v>0</v>
      </c>
      <c r="O86" s="74">
        <f t="shared" si="23"/>
        <v>0</v>
      </c>
      <c r="P86" s="74">
        <f t="shared" si="23"/>
        <v>0</v>
      </c>
    </row>
    <row r="87" spans="1:25">
      <c r="A87" s="5" t="s">
        <v>104</v>
      </c>
      <c r="K87" s="10"/>
      <c r="L87" s="10"/>
      <c r="M87" s="10"/>
      <c r="N87" s="10"/>
      <c r="O87" s="10"/>
      <c r="P87" s="10"/>
    </row>
    <row r="88" spans="1:25">
      <c r="C88" s="75"/>
      <c r="G88" s="5" t="s">
        <v>105</v>
      </c>
    </row>
    <row r="89" spans="1:25">
      <c r="O89" s="10"/>
    </row>
    <row r="95" spans="1:25" s="5" customFormat="1">
      <c r="A95" s="4"/>
      <c r="B95" s="4"/>
      <c r="C95" s="4"/>
      <c r="I95" s="4"/>
      <c r="J95" s="4"/>
      <c r="U95"/>
      <c r="V95"/>
      <c r="W95"/>
      <c r="X95"/>
      <c r="Y95"/>
    </row>
    <row r="96" spans="1:25" s="5" customFormat="1">
      <c r="A96" s="78" t="s">
        <v>106</v>
      </c>
      <c r="B96" s="78"/>
      <c r="C96" s="78"/>
      <c r="D96" s="78"/>
      <c r="I96" s="6" t="s">
        <v>107</v>
      </c>
      <c r="U96"/>
      <c r="V96"/>
      <c r="W96"/>
      <c r="X96"/>
      <c r="Y96"/>
    </row>
    <row r="97" spans="1:25" s="5" customFormat="1">
      <c r="A97" s="76" t="s">
        <v>108</v>
      </c>
      <c r="B97" s="76"/>
      <c r="C97" s="76"/>
      <c r="D97" s="76"/>
      <c r="I97" s="76" t="s">
        <v>109</v>
      </c>
      <c r="J97" s="77"/>
      <c r="K97" s="77"/>
      <c r="U97"/>
      <c r="V97"/>
      <c r="W97"/>
      <c r="X97"/>
      <c r="Y97"/>
    </row>
    <row r="98" spans="1:25" s="5" customFormat="1">
      <c r="U98"/>
      <c r="V98"/>
      <c r="W98"/>
      <c r="X98"/>
      <c r="Y98"/>
    </row>
    <row r="99" spans="1:25" s="5" customFormat="1">
      <c r="U99"/>
      <c r="V99"/>
      <c r="W99"/>
      <c r="X99"/>
      <c r="Y99"/>
    </row>
    <row r="100" spans="1:25" s="5" customFormat="1">
      <c r="E100" s="78" t="s">
        <v>110</v>
      </c>
      <c r="F100" s="78"/>
      <c r="G100" s="78"/>
      <c r="U100"/>
      <c r="V100"/>
      <c r="W100"/>
      <c r="X100"/>
      <c r="Y100"/>
    </row>
    <row r="101" spans="1:25" s="5" customFormat="1">
      <c r="E101" s="76" t="s">
        <v>111</v>
      </c>
      <c r="F101" s="76"/>
      <c r="G101" s="76"/>
      <c r="U101"/>
      <c r="V101"/>
      <c r="W101"/>
      <c r="X101"/>
      <c r="Y101"/>
    </row>
  </sheetData>
  <mergeCells count="10">
    <mergeCell ref="A97:D97"/>
    <mergeCell ref="I97:K97"/>
    <mergeCell ref="E100:G100"/>
    <mergeCell ref="E101:G101"/>
    <mergeCell ref="A1:P1"/>
    <mergeCell ref="A2:P2"/>
    <mergeCell ref="A3:P3"/>
    <mergeCell ref="A4:P4"/>
    <mergeCell ref="A5:P5"/>
    <mergeCell ref="A96:D96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60" verticalDpi="360" r:id="rId1"/>
  <rowBreaks count="2" manualBreakCount="2">
    <brk id="39" max="26" man="1"/>
    <brk id="69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Caceres</cp:lastModifiedBy>
  <cp:revision/>
  <dcterms:created xsi:type="dcterms:W3CDTF">2022-07-05T12:33:36Z</dcterms:created>
  <dcterms:modified xsi:type="dcterms:W3CDTF">2025-03-07T16:03:16Z</dcterms:modified>
  <cp:category/>
  <cp:contentStatus/>
</cp:coreProperties>
</file>