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029"/>
  <workbookPr hidePivotFieldList="1"/>
  <mc:AlternateContent xmlns:mc="http://schemas.openxmlformats.org/markup-compatibility/2006">
    <mc:Choice Requires="x15">
      <x15ac:absPath xmlns:x15ac="http://schemas.microsoft.com/office/spreadsheetml/2010/11/ac" url="C:\Users\judith_valera\Desktop\TRANSPARENCIA\"/>
    </mc:Choice>
  </mc:AlternateContent>
  <xr:revisionPtr revIDLastSave="0" documentId="13_ncr:1_{606455A5-FE99-4AB4-B4AE-2E0FE493CD50}" xr6:coauthVersionLast="47" xr6:coauthVersionMax="47" xr10:uidLastSave="{00000000-0000-0000-0000-000000000000}"/>
  <bookViews>
    <workbookView xWindow="-120" yWindow="-120" windowWidth="29040" windowHeight="15840" tabRatio="901" firstSheet="1" activeTab="1" xr2:uid="{00000000-000D-0000-FFFF-FFFF00000000}"/>
  </bookViews>
  <sheets>
    <sheet name="Analistas" sheetId="4" state="hidden" r:id="rId1"/>
    <sheet name="Resultados" sheetId="7" r:id="rId2"/>
    <sheet name="Hoja1" sheetId="8" r:id="rId3"/>
  </sheets>
  <definedNames>
    <definedName name="_xlnm.Print_Area" localSheetId="1">Resultados!$A$1:$C$102</definedName>
    <definedName name="_xlnm.Print_Titles" localSheetId="1">Resultados!$2:$14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76" i="7" l="1"/>
  <c r="C62" i="7"/>
  <c r="C47" i="7" s="1"/>
  <c r="C63" i="7"/>
  <c r="C55" i="7"/>
  <c r="C54" i="7"/>
  <c r="C53" i="7"/>
  <c r="C52" i="7"/>
  <c r="C50" i="7"/>
  <c r="C48" i="7"/>
  <c r="C49" i="7"/>
  <c r="C23" i="7"/>
  <c r="C30" i="7"/>
  <c r="C26" i="7" l="1"/>
  <c r="C66" i="7" l="1"/>
  <c r="C28" i="7" l="1"/>
  <c r="E177" i="4"/>
  <c r="E176" i="4"/>
  <c r="E175" i="4"/>
  <c r="E174" i="4"/>
  <c r="E173" i="4"/>
  <c r="E172" i="4"/>
  <c r="E171" i="4"/>
  <c r="E170" i="4"/>
  <c r="E169" i="4"/>
  <c r="E168" i="4"/>
  <c r="E167" i="4"/>
  <c r="E166" i="4"/>
  <c r="E165" i="4"/>
  <c r="E164" i="4"/>
  <c r="E163" i="4"/>
  <c r="E162" i="4"/>
  <c r="E161" i="4"/>
  <c r="E160" i="4"/>
  <c r="E159" i="4"/>
  <c r="E158" i="4"/>
  <c r="E157" i="4"/>
  <c r="E156" i="4"/>
  <c r="E155" i="4"/>
  <c r="E154" i="4"/>
  <c r="E153" i="4"/>
  <c r="E152" i="4"/>
  <c r="E151" i="4"/>
  <c r="E150" i="4"/>
  <c r="E149" i="4"/>
  <c r="E148" i="4"/>
  <c r="E147" i="4"/>
  <c r="E146" i="4"/>
  <c r="E145" i="4"/>
  <c r="E144" i="4"/>
  <c r="E143" i="4"/>
  <c r="E142" i="4"/>
  <c r="E141" i="4"/>
  <c r="E140" i="4"/>
  <c r="E139" i="4"/>
  <c r="E138" i="4"/>
  <c r="E137" i="4"/>
  <c r="E136" i="4"/>
  <c r="E135" i="4"/>
  <c r="E134" i="4"/>
  <c r="E133" i="4"/>
  <c r="E132" i="4"/>
  <c r="E131" i="4"/>
  <c r="E130" i="4"/>
  <c r="E129" i="4"/>
  <c r="E128" i="4"/>
  <c r="E127" i="4"/>
  <c r="E126" i="4"/>
  <c r="E125" i="4"/>
  <c r="E124" i="4"/>
  <c r="E123" i="4"/>
  <c r="E122" i="4"/>
  <c r="E121" i="4"/>
  <c r="E120" i="4"/>
  <c r="E119" i="4"/>
  <c r="E118" i="4"/>
  <c r="E117" i="4"/>
  <c r="E116" i="4"/>
  <c r="E115" i="4"/>
  <c r="E114" i="4"/>
  <c r="E113" i="4"/>
  <c r="E112" i="4"/>
  <c r="E111" i="4"/>
  <c r="E110" i="4"/>
  <c r="E109" i="4"/>
  <c r="E108" i="4"/>
  <c r="E107" i="4"/>
  <c r="E106" i="4"/>
  <c r="E105" i="4"/>
  <c r="E104" i="4"/>
  <c r="E103" i="4"/>
  <c r="E102" i="4"/>
  <c r="E101" i="4"/>
  <c r="E100" i="4"/>
  <c r="E99" i="4"/>
  <c r="E98" i="4"/>
  <c r="E97" i="4"/>
  <c r="E96" i="4"/>
  <c r="E95" i="4"/>
  <c r="E94" i="4"/>
  <c r="E93" i="4"/>
  <c r="E92" i="4"/>
  <c r="E91" i="4"/>
  <c r="E90" i="4"/>
  <c r="E89" i="4"/>
  <c r="E88" i="4"/>
  <c r="E87" i="4"/>
  <c r="E86" i="4"/>
  <c r="E85" i="4"/>
  <c r="E84" i="4"/>
  <c r="E83" i="4"/>
  <c r="E82" i="4"/>
  <c r="E81" i="4"/>
  <c r="E80" i="4"/>
  <c r="E79" i="4"/>
  <c r="E78" i="4"/>
  <c r="E77" i="4"/>
  <c r="E76" i="4"/>
  <c r="E75" i="4"/>
  <c r="E74" i="4"/>
  <c r="E73" i="4"/>
  <c r="E72" i="4"/>
  <c r="E71" i="4"/>
  <c r="E70" i="4"/>
  <c r="E69" i="4"/>
  <c r="E68" i="4"/>
  <c r="E67" i="4"/>
  <c r="E66" i="4"/>
  <c r="E65" i="4"/>
  <c r="E64" i="4"/>
  <c r="E63" i="4"/>
  <c r="E62" i="4"/>
  <c r="E61" i="4"/>
  <c r="E60" i="4"/>
  <c r="E59" i="4"/>
  <c r="E58" i="4"/>
  <c r="E57" i="4"/>
  <c r="E56" i="4"/>
  <c r="E55" i="4"/>
  <c r="E54" i="4"/>
  <c r="E53" i="4"/>
  <c r="E52" i="4"/>
  <c r="E51" i="4"/>
  <c r="E50" i="4"/>
  <c r="E49" i="4"/>
  <c r="E48" i="4"/>
  <c r="E47" i="4"/>
  <c r="E46" i="4"/>
  <c r="E45" i="4"/>
  <c r="E44" i="4"/>
  <c r="E43" i="4"/>
  <c r="E42" i="4"/>
  <c r="E41" i="4"/>
  <c r="E40" i="4"/>
  <c r="E39" i="4"/>
  <c r="E38" i="4"/>
  <c r="E37" i="4"/>
  <c r="E36" i="4"/>
  <c r="E35" i="4"/>
  <c r="E34" i="4"/>
  <c r="E33" i="4"/>
  <c r="E32" i="4"/>
  <c r="E31" i="4"/>
  <c r="E30" i="4"/>
  <c r="E29" i="4"/>
  <c r="E28" i="4"/>
  <c r="E27" i="4"/>
  <c r="E26" i="4"/>
  <c r="E25" i="4"/>
  <c r="E24" i="4"/>
  <c r="E23" i="4"/>
  <c r="E22" i="4"/>
  <c r="E21" i="4"/>
  <c r="E20" i="4"/>
  <c r="E19" i="4"/>
  <c r="E18" i="4"/>
  <c r="E17" i="4"/>
  <c r="E16" i="4"/>
  <c r="E15" i="4"/>
  <c r="E14" i="4"/>
  <c r="E13" i="4"/>
  <c r="E12" i="4"/>
  <c r="E11" i="4"/>
  <c r="E10" i="4"/>
  <c r="C84" i="7" l="1"/>
</calcChain>
</file>

<file path=xl/sharedStrings.xml><?xml version="1.0" encoding="utf-8"?>
<sst xmlns="http://schemas.openxmlformats.org/spreadsheetml/2006/main" count="3187" uniqueCount="1302">
  <si>
    <t>0101</t>
  </si>
  <si>
    <t>01</t>
  </si>
  <si>
    <t>0001</t>
  </si>
  <si>
    <t>Servicios Técnicos y Profesionales</t>
  </si>
  <si>
    <t>MATERIALES Y SUMINISTROS</t>
  </si>
  <si>
    <t>0102</t>
  </si>
  <si>
    <t>0201</t>
  </si>
  <si>
    <t>0005</t>
  </si>
  <si>
    <t>0007</t>
  </si>
  <si>
    <t>0009</t>
  </si>
  <si>
    <t>0010</t>
  </si>
  <si>
    <t>0012</t>
  </si>
  <si>
    <t>0014</t>
  </si>
  <si>
    <t>0018</t>
  </si>
  <si>
    <t>0024</t>
  </si>
  <si>
    <t>0027</t>
  </si>
  <si>
    <t>0028</t>
  </si>
  <si>
    <t>0029</t>
  </si>
  <si>
    <t>02</t>
  </si>
  <si>
    <t>0002</t>
  </si>
  <si>
    <t>0003</t>
  </si>
  <si>
    <t>0004</t>
  </si>
  <si>
    <t>0008</t>
  </si>
  <si>
    <t>0011</t>
  </si>
  <si>
    <t>0015</t>
  </si>
  <si>
    <t>0016</t>
  </si>
  <si>
    <t>04</t>
  </si>
  <si>
    <t>05</t>
  </si>
  <si>
    <t>06</t>
  </si>
  <si>
    <t>0006</t>
  </si>
  <si>
    <t>0202</t>
  </si>
  <si>
    <t>0203</t>
  </si>
  <si>
    <t>0017</t>
  </si>
  <si>
    <t>0019</t>
  </si>
  <si>
    <t>0020</t>
  </si>
  <si>
    <t>0026</t>
  </si>
  <si>
    <t>Cuerpo Especializado de Seguridad Aeroportuaria y de Aviación Civil (CESAC)</t>
  </si>
  <si>
    <t>0030</t>
  </si>
  <si>
    <t>0031</t>
  </si>
  <si>
    <t>03</t>
  </si>
  <si>
    <t>0204</t>
  </si>
  <si>
    <t>0205</t>
  </si>
  <si>
    <t>0206</t>
  </si>
  <si>
    <t>0207</t>
  </si>
  <si>
    <t>0208</t>
  </si>
  <si>
    <t>0209</t>
  </si>
  <si>
    <t>0210</t>
  </si>
  <si>
    <t>0211</t>
  </si>
  <si>
    <t>0212</t>
  </si>
  <si>
    <t>0213</t>
  </si>
  <si>
    <t>0214</t>
  </si>
  <si>
    <t>0215</t>
  </si>
  <si>
    <t>0216</t>
  </si>
  <si>
    <t>0217</t>
  </si>
  <si>
    <t>0218</t>
  </si>
  <si>
    <t>0219</t>
  </si>
  <si>
    <t>0220</t>
  </si>
  <si>
    <t>0221</t>
  </si>
  <si>
    <t>0222</t>
  </si>
  <si>
    <t>0301</t>
  </si>
  <si>
    <t>0401</t>
  </si>
  <si>
    <t>0402</t>
  </si>
  <si>
    <t>0403</t>
  </si>
  <si>
    <t>0404</t>
  </si>
  <si>
    <t>0405</t>
  </si>
  <si>
    <t>0998</t>
  </si>
  <si>
    <t>0999</t>
  </si>
  <si>
    <t>Ministerio de Hacienda</t>
  </si>
  <si>
    <t>Dirección General de Contabilidad Gubernamental</t>
  </si>
  <si>
    <t>Dirección de Procesamiento Contable y Estados Financieros</t>
  </si>
  <si>
    <t>ID</t>
  </si>
  <si>
    <t>Sueldos Fijos</t>
  </si>
  <si>
    <t>Contribuciones al Seguro de Salud</t>
  </si>
  <si>
    <t>Contribuciones al Seguro de Pensiones</t>
  </si>
  <si>
    <t>Contribuciones al Seguro de Riesgo Laboral</t>
  </si>
  <si>
    <t>Comisiones y Gastos Bancarios</t>
  </si>
  <si>
    <t>Id</t>
  </si>
  <si>
    <t>Cap.</t>
  </si>
  <si>
    <t>Sub Cap</t>
  </si>
  <si>
    <t>UE</t>
  </si>
  <si>
    <t>bb</t>
  </si>
  <si>
    <t>Departamento Patrimonial Gobierno General</t>
  </si>
  <si>
    <t>División Patrimonial Gobierno Central</t>
  </si>
  <si>
    <t>Unidades Ejecutoras Gobierno Central Año 2020</t>
  </si>
  <si>
    <t>Sub Cap.</t>
  </si>
  <si>
    <r>
      <t xml:space="preserve">Unidad Ejecutora </t>
    </r>
    <r>
      <rPr>
        <b/>
        <sz val="10"/>
        <color indexed="10"/>
        <rFont val="Times New Roman"/>
        <family val="1"/>
      </rPr>
      <t>2019</t>
    </r>
  </si>
  <si>
    <t>Cod. Un. Contable</t>
  </si>
  <si>
    <t>Un. Contable</t>
  </si>
  <si>
    <t>RNC</t>
  </si>
  <si>
    <t>Analista 2020</t>
  </si>
  <si>
    <t>Cedula</t>
  </si>
  <si>
    <t>Dirección de la Institución</t>
  </si>
  <si>
    <t>Teléfono</t>
  </si>
  <si>
    <t>Contacto</t>
  </si>
  <si>
    <t>Utiliza el SIAB (Si o No)</t>
  </si>
  <si>
    <t>DD</t>
  </si>
  <si>
    <t>Cap</t>
  </si>
  <si>
    <t xml:space="preserve">const Analista </t>
  </si>
  <si>
    <r>
      <t xml:space="preserve">Construc </t>
    </r>
    <r>
      <rPr>
        <b/>
        <sz val="9"/>
        <color indexed="30"/>
        <rFont val="Arial"/>
        <family val="2"/>
      </rPr>
      <t>al 31-12-20</t>
    </r>
  </si>
  <si>
    <t>Pres. Inicial 2020</t>
  </si>
  <si>
    <t>Etiquetas de fila</t>
  </si>
  <si>
    <t>Sub-Cap.</t>
  </si>
  <si>
    <t>Unidad Ejecutora Anteriores</t>
  </si>
  <si>
    <t>Dep al Cierre 2019</t>
  </si>
  <si>
    <t>Dep Ant. Cierre 2019</t>
  </si>
  <si>
    <t>1 Dep Inmueble</t>
  </si>
  <si>
    <t>Dep SIAB</t>
  </si>
  <si>
    <t>Senado de la República Dominicana</t>
  </si>
  <si>
    <t>010001001001</t>
  </si>
  <si>
    <t>Senado de la República</t>
  </si>
  <si>
    <t>Cristian Reynoso</t>
  </si>
  <si>
    <t>008-0026120-8</t>
  </si>
  <si>
    <t>Av. Jiménez Moya, Centro de los Héroes Edif. Congreso Nacional, Sector la Feria.</t>
  </si>
  <si>
    <t>809-532-5561 ext. 5328-5310-5313</t>
  </si>
  <si>
    <t>Berenice Soler, auditora Adelfa, Alexander Sena y Elizabeth Roman. Enc. Activos Julian Elsevyf, Angel Simonó.soporte registro. Reinaldo Sanchez, Almacen Ext 5001</t>
  </si>
  <si>
    <t>Cristian</t>
  </si>
  <si>
    <t>Cámara de Diputados</t>
  </si>
  <si>
    <t>010033001001</t>
  </si>
  <si>
    <t>809-535-2626 ext  3120-</t>
  </si>
  <si>
    <t>Elbita Peña</t>
  </si>
  <si>
    <t>Camara de Diputados</t>
  </si>
  <si>
    <t>Cámara de Diputados de la República de la República de la República</t>
  </si>
  <si>
    <r>
      <t xml:space="preserve">Secretariado </t>
    </r>
    <r>
      <rPr>
        <sz val="10"/>
        <color indexed="8"/>
        <rFont val="Times New Roman"/>
        <family val="1"/>
      </rPr>
      <t>Administrativa de la Presidencia</t>
    </r>
  </si>
  <si>
    <t>010002001001</t>
  </si>
  <si>
    <t>Secretaria Administrativa de la Presidencia</t>
  </si>
  <si>
    <t>Ivelisse Batista Ventura</t>
  </si>
  <si>
    <t>001-0490804-1</t>
  </si>
  <si>
    <t>Palacio Nacional, Av. México, Esq. Dr. Delgado</t>
  </si>
  <si>
    <t>809-695-8366 ext.8309, 8192 y 809-695-8000 ext 8366</t>
  </si>
  <si>
    <t>Maritza Cabral</t>
  </si>
  <si>
    <t>No</t>
  </si>
  <si>
    <t>Secretariado Administrativa de la Presidencia</t>
  </si>
  <si>
    <t>Ivelisse</t>
  </si>
  <si>
    <t>Gobernación del Edificio Gubernamental Juan Pablo Duarte</t>
  </si>
  <si>
    <t>010002001006</t>
  </si>
  <si>
    <t>Gobernación del Edificio Juan Pablo Duarte</t>
  </si>
  <si>
    <t>Jhaina Esperanza del Pozo</t>
  </si>
  <si>
    <t>225-0074230-3</t>
  </si>
  <si>
    <t>1er Nivel, Edificio Juan Pablo Duarte (Huacal)</t>
  </si>
  <si>
    <t>809 - 682-1686</t>
  </si>
  <si>
    <t>José Manuel Pirón contador/ Jenny Castro activos fijos</t>
  </si>
  <si>
    <t>Gobernacion del Edificio Gubernamental Juan Pablo Duarte</t>
  </si>
  <si>
    <t xml:space="preserve">Jhaina </t>
  </si>
  <si>
    <t>Gabinete de Política Medioambiental y Desarrollo Físico</t>
  </si>
  <si>
    <t>010002001008</t>
  </si>
  <si>
    <t>Gabinete de la Política Medio-ambiental</t>
  </si>
  <si>
    <t>Está en una oficina dentro de la DIAPE</t>
  </si>
  <si>
    <t>809-695-8000 829-345-5791 ext.1110</t>
  </si>
  <si>
    <t>Juan Alba  829-345-5791</t>
  </si>
  <si>
    <t>Gabinete de Politica Medioambiental y Desarrollo Fisico</t>
  </si>
  <si>
    <t>Comisión Presidencial de Apoyo al Desarrollo Provincial</t>
  </si>
  <si>
    <t>010002001004</t>
  </si>
  <si>
    <t>Comisión Presidencial de Desarrollo Provincial</t>
  </si>
  <si>
    <t>Calle Moisés García Avenida Dr. Delgado,  Santo Domingo 10205</t>
  </si>
  <si>
    <t>809- 364-2189 ext 206  205</t>
  </si>
  <si>
    <t>Adimarys Mendoza  y Nulkin Ferrera</t>
  </si>
  <si>
    <t>Comisión Presidencial de Apoyo Al Desarrollo Provincial</t>
  </si>
  <si>
    <t>Consejo Nacional para el Cambio Climático y Mecanismo de Desarrollo Limpio</t>
  </si>
  <si>
    <t>010002001010</t>
  </si>
  <si>
    <t>Consejo Nac. para el Cambio Climático y Mec. Des. Limpio</t>
  </si>
  <si>
    <t xml:space="preserve">Av. Winston Churchill 77, 5to Nivel, Ensanche Piantini. Santo Domingo, República Dominicana </t>
  </si>
  <si>
    <t>Celular 809-850-0535 y  tel 809-563-5232 y 809- 472-0537</t>
  </si>
  <si>
    <t>Evégito Peña Alcántara  ext 229 y Patricia contadora y Plutarco activos. Y Mirna Vera</t>
  </si>
  <si>
    <t>Consejo Nacional Para El Cambio Climatico y Mecanismo de Desarrollo Limpio</t>
  </si>
  <si>
    <t>Consejo Nacional de Drogas</t>
  </si>
  <si>
    <t>010002001012</t>
  </si>
  <si>
    <t>401505215</t>
  </si>
  <si>
    <t>Israel Hidalgo</t>
  </si>
  <si>
    <t>223-0103476-9</t>
  </si>
  <si>
    <t>Ave. Mexico esquina 30 de marzo # 419, Oficinas Gubernamentales, Gazcue.</t>
  </si>
  <si>
    <t>(809) 221-4747 EXT.238-269-261</t>
  </si>
  <si>
    <t>Loida Arias /Julian Mercedes</t>
  </si>
  <si>
    <t>Israel-Manuel</t>
  </si>
  <si>
    <t>Oficina de Custodia y Administración de los Bienes Incautados y Decomisados</t>
  </si>
  <si>
    <t>010002001015</t>
  </si>
  <si>
    <t>Oficina de Custodia y Administración de Bienes Incautados</t>
  </si>
  <si>
    <t>Carlos Tejeda</t>
  </si>
  <si>
    <t>001-1826683-2</t>
  </si>
  <si>
    <t xml:space="preserve"> Calle F. No.5, Arroyo Honfo Viejo. </t>
  </si>
  <si>
    <t>(809) 560-1555 Ext.107</t>
  </si>
  <si>
    <t xml:space="preserve">Lic.Eduard Hernández Encargado de Contabilidad
Maria Abreu
Secretaria de Contabilidad
maria.abreu.0804@gmail.com
Jose miguel toribio 
Asistente 
jm20tori@hotmail.com
</t>
  </si>
  <si>
    <t>Carlo-Reynoso</t>
  </si>
  <si>
    <r>
      <t>Comisión Permanente de Efemérides Patria</t>
    </r>
    <r>
      <rPr>
        <b/>
        <sz val="10"/>
        <color indexed="10"/>
        <rFont val="Times New Roman"/>
        <family val="1"/>
      </rPr>
      <t xml:space="preserve"> (CPEP)</t>
    </r>
  </si>
  <si>
    <t>010002001019</t>
  </si>
  <si>
    <t>Comisión Permanente de Efemérides Patria</t>
  </si>
  <si>
    <t>424000808</t>
  </si>
  <si>
    <t>José Luís Mejia Tapia</t>
  </si>
  <si>
    <t>001-1564376-9</t>
  </si>
  <si>
    <t>Calle Aristide Fiallo Cabral No. 4 Gazcue.</t>
  </si>
  <si>
    <t xml:space="preserve">(809) 535-7285 ext 224 </t>
  </si>
  <si>
    <t>Lic. Reynaldo Gómez,</t>
  </si>
  <si>
    <t>José Luís</t>
  </si>
  <si>
    <r>
      <t xml:space="preserve">Autoridad Nacional de Asuntos Marítimos </t>
    </r>
    <r>
      <rPr>
        <b/>
        <sz val="10"/>
        <color indexed="10"/>
        <rFont val="Times New Roman"/>
        <family val="1"/>
      </rPr>
      <t>(ANAMAR)</t>
    </r>
  </si>
  <si>
    <t>010002001025</t>
  </si>
  <si>
    <t>Autoridad Nacional de Asuntos Marítimos</t>
  </si>
  <si>
    <t>430085121</t>
  </si>
  <si>
    <t>Av.Abraham Lincoln esq.Jacinto Mañon, Toree Sonora Suite 305</t>
  </si>
  <si>
    <t>809.732.5169 Ext.2 directo 809-540-4793</t>
  </si>
  <si>
    <t>Lic. Ana Lucía Matos,  y David Maldonado</t>
  </si>
  <si>
    <t>Autoridad Nacional de Asuntos Marítimos (ANAMAR)</t>
  </si>
  <si>
    <r>
      <t xml:space="preserve">Desarrollo Territorial </t>
    </r>
    <r>
      <rPr>
        <sz val="10"/>
        <color indexed="10"/>
        <rFont val="Times New Roman"/>
        <family val="1"/>
      </rPr>
      <t>y de Comunidades</t>
    </r>
  </si>
  <si>
    <t>010002001028</t>
  </si>
  <si>
    <t>DESARROLLO TERRITORIAL y de COMUNIDADES</t>
  </si>
  <si>
    <t>401506475</t>
  </si>
  <si>
    <t>Crueny Astacio</t>
  </si>
  <si>
    <t>023-0166229-8</t>
  </si>
  <si>
    <t>Calle Cesar Nicolás Penson #26, Gazcue, Edificio Ramón Perez Ávila, 4to piso.</t>
  </si>
  <si>
    <t>809-221-2226 Ext.. 13 Cesar Nicolás Penson a una esq. de la Delgado</t>
  </si>
  <si>
    <t>Lic. Benita Castillo, financiera. Lic. Daniel Quiñones, contador</t>
  </si>
  <si>
    <t>Desarrollo Territorial y de Comunidades</t>
  </si>
  <si>
    <t>Crueny-Sabá</t>
  </si>
  <si>
    <t>Unidad Coordinadora de Proyecto de Desarrollo Agroforestal de la Presidencia de la República</t>
  </si>
  <si>
    <t>010002001030</t>
  </si>
  <si>
    <t>Unidad Tecnica Ejecutora de Proyecto Desarrollo Agroforestal</t>
  </si>
  <si>
    <t>430218482</t>
  </si>
  <si>
    <t>Av. 27 de Febrero, Edif. Galeria Comerciales</t>
  </si>
  <si>
    <t>809-695-8042 / Ext. 6012</t>
  </si>
  <si>
    <t>Rafael Gomez</t>
  </si>
  <si>
    <t>Vice Presidencia de la República</t>
  </si>
  <si>
    <t xml:space="preserve">  010002001031</t>
  </si>
  <si>
    <t>809-695-8000 / Ext. 2079</t>
  </si>
  <si>
    <t>Ramon Ignacio Mella
Dir. Adm. Financiero
IGNACIOMELLA@presidencia.gob.do&gt; 
Juan Alba 
Enc. Contabilidad
jmones@presidencia.gob.do
Ext. 2079</t>
  </si>
  <si>
    <t>Gabinete Social de la Presidencia</t>
  </si>
  <si>
    <t>010002002001</t>
  </si>
  <si>
    <t>Gabinete de la Política Social</t>
  </si>
  <si>
    <t>Ave. Leopoldo Navarro 61, Edificio San Rafael, Miraflores, Sto.Dgo.frente a la Curacao.</t>
  </si>
  <si>
    <t>809-534-2105 ext 268</t>
  </si>
  <si>
    <t>Julio Enrique Díaz</t>
  </si>
  <si>
    <r>
      <t>Comunidad Digna Contra la Pobreza (</t>
    </r>
    <r>
      <rPr>
        <b/>
        <sz val="10"/>
        <color indexed="10"/>
        <rFont val="Times New Roman"/>
        <family val="1"/>
      </rPr>
      <t>COMUNIDAD DIGNA)</t>
    </r>
  </si>
  <si>
    <t>010002002010</t>
  </si>
  <si>
    <t>Comunidad Digna</t>
  </si>
  <si>
    <t>C/ Luís F. Thomen, No. 358, Ensanche Quisqueya.  El Millón</t>
  </si>
  <si>
    <t>809-363-1009</t>
  </si>
  <si>
    <t>Margarita Placencia financiera/  Perla, Sobeida Pimentel activos</t>
  </si>
  <si>
    <t>Comunidad Digna Contra la Pobreza</t>
  </si>
  <si>
    <t>Comunidad Digna Contra la Pobreza (COMUNIDAD DIGNA)</t>
  </si>
  <si>
    <t>Plan Presidencial Contra la Pobreza</t>
  </si>
  <si>
    <t>010002002002</t>
  </si>
  <si>
    <t>Plan Social de la Presidencia</t>
  </si>
  <si>
    <t>Av. España No. 2  Los Mameyes, Sto. dgo</t>
  </si>
  <si>
    <t>809-592-4810</t>
  </si>
  <si>
    <t>Basilio López/ Milton Enc. Informática y Mercedes Espinal</t>
  </si>
  <si>
    <t>Comisión Presidencial de Apoyo al Desarrollo Barrial</t>
  </si>
  <si>
    <t>010002002003</t>
  </si>
  <si>
    <t>Comisión Presidencial de Desarrollo Barrial</t>
  </si>
  <si>
    <t>C/Cahonabo; Esq. Máximo Cabral No. 60; Gazcue , D. N.</t>
  </si>
  <si>
    <t>809-685-6161 ext 225, 226 y 829- 451-7827</t>
  </si>
  <si>
    <t>Bery Castillo finaniera y  Venecia de la Rosa</t>
  </si>
  <si>
    <t>Comisión Presidencial de Apoyo Al Desarrollo Barrial</t>
  </si>
  <si>
    <t>Progresando con Solidaridad</t>
  </si>
  <si>
    <t>010002002004</t>
  </si>
  <si>
    <t>Programa Solidaridad</t>
  </si>
  <si>
    <t>Edificio San Rafael, Ave. Leopoldo Navarro #61, San Juan Bosco</t>
  </si>
  <si>
    <t>809-534-2105 ext 366 y 329</t>
  </si>
  <si>
    <t>Minerva Jumelle, Nancy Santiago y Frank Cardoza</t>
  </si>
  <si>
    <t>Progresando Con Solidaridad</t>
  </si>
  <si>
    <r>
      <t>Administradora de Subsidios Sociales</t>
    </r>
    <r>
      <rPr>
        <b/>
        <sz val="10"/>
        <color indexed="10"/>
        <rFont val="Times New Roman"/>
        <family val="1"/>
      </rPr>
      <t xml:space="preserve"> (ADSS)</t>
    </r>
  </si>
  <si>
    <t>010002002005</t>
  </si>
  <si>
    <t>Administración Financiera de los Subsidios Sociales (ADSS)</t>
  </si>
  <si>
    <t>Av. Gustavo Mejía Ricart, No. 141, Ensanche Julieta Morales, D.N.</t>
  </si>
  <si>
    <t>809-565-0009 ext. 2130</t>
  </si>
  <si>
    <t>Sonia Febrillet y Manuel Adelso ejecución y Jazmin Mateo</t>
  </si>
  <si>
    <t>Administradora de Subsidios Sociales (ADSS)</t>
  </si>
  <si>
    <r>
      <t xml:space="preserve">Sistema Único de Beneficiarios </t>
    </r>
    <r>
      <rPr>
        <b/>
        <sz val="10"/>
        <color indexed="10"/>
        <rFont val="Times New Roman"/>
        <family val="1"/>
      </rPr>
      <t>(SIUBEN)</t>
    </r>
  </si>
  <si>
    <t>010002002006</t>
  </si>
  <si>
    <t>Sistema Único de Beneficiario (SIUBEN)</t>
  </si>
  <si>
    <t xml:space="preserve">Faudys Lara </t>
  </si>
  <si>
    <t>Ave. John F. Kennedy no.38, Ens. La Fé, Distrito Nacional, Rep. Dom.</t>
  </si>
  <si>
    <t>809- 689-5230 ext 303</t>
  </si>
  <si>
    <t>Rigoberto Reyes, Terbia</t>
  </si>
  <si>
    <t>Sistema Unico de Beneficiarios</t>
  </si>
  <si>
    <t>Crueny-Ive-Kenia</t>
  </si>
  <si>
    <t>Sistema Único de Beneficiarios (SIUBEN)</t>
  </si>
  <si>
    <t>Consejo Nacional de la Persona Envejeciente</t>
  </si>
  <si>
    <t>010002002012</t>
  </si>
  <si>
    <t>Oficina Ejecutora del Consejo Nacional Personas Envejeciente</t>
  </si>
  <si>
    <t>Ave. 27 de Febrero, Edif.  Galería Comercial; 6to. Piso, El Vergel</t>
  </si>
  <si>
    <t>809 - 688-4425/ 685-7943/809-688-4433 celular 829-470-1976/ 688-4455</t>
  </si>
  <si>
    <t>Tomas Reyes contabilidad /  y Esmeralda Acevedo, activos</t>
  </si>
  <si>
    <r>
      <t xml:space="preserve">Fondo de Promoción a las Iniciativas Comunitarias </t>
    </r>
    <r>
      <rPr>
        <b/>
        <sz val="10"/>
        <color indexed="10"/>
        <rFont val="Times New Roman"/>
        <family val="1"/>
      </rPr>
      <t>(PRO COMUNIDAD)</t>
    </r>
  </si>
  <si>
    <t>010002002007</t>
  </si>
  <si>
    <t>Fondo de Promoción de Iniciativas Comunitarias</t>
  </si>
  <si>
    <t>José Alexander Ureña Furcal</t>
  </si>
  <si>
    <t>224-0055353-7</t>
  </si>
  <si>
    <t>Av. México Edif. B, Oficinas Gubernamentales</t>
  </si>
  <si>
    <t>809-682-1656 ext 239,264,</t>
  </si>
  <si>
    <t>Yolanda alejo y Mercedes Lluberes y Deyanira ext 239</t>
  </si>
  <si>
    <t>Fondo de Promocion a las Iniciativas Comunitarias</t>
  </si>
  <si>
    <t>Alexander</t>
  </si>
  <si>
    <t>Fondo de Promoción a las Iniciativas Comunitarias (PRO COMUNIDAD)</t>
  </si>
  <si>
    <t>Comedores Económicos del Estado</t>
  </si>
  <si>
    <t>010002002008</t>
  </si>
  <si>
    <t>Comedores Económicos</t>
  </si>
  <si>
    <t>Av San Vicente de Paul,Esq. Pte. Ureña Sadhala, Los Minas  11901</t>
  </si>
  <si>
    <t xml:space="preserve">809-593-3877ext 248. </t>
  </si>
  <si>
    <t>Eduarda Duran Cruz</t>
  </si>
  <si>
    <t>Comedores Economicos del Estado</t>
  </si>
  <si>
    <t>Crueny</t>
  </si>
  <si>
    <t>Oficina de Desarrollo de la Comunidad</t>
  </si>
  <si>
    <t>010002002009</t>
  </si>
  <si>
    <t>Dirección General de Desarrollo de la Comunidad</t>
  </si>
  <si>
    <t>Ave. Gorge Washington, Esq. Ave. Centro de los Héroes de Luperón, La Feria</t>
  </si>
  <si>
    <t>809-533-3131ext 223 y 236</t>
  </si>
  <si>
    <t xml:space="preserve">Griselda Perez y zeneida enc. Activos </t>
  </si>
  <si>
    <r>
      <t xml:space="preserve">Dirección General de Desarrollo Fronterizo </t>
    </r>
    <r>
      <rPr>
        <b/>
        <sz val="10"/>
        <color indexed="10"/>
        <rFont val="Times New Roman"/>
        <family val="1"/>
      </rPr>
      <t>(DGDF)</t>
    </r>
  </si>
  <si>
    <t>010002002013</t>
  </si>
  <si>
    <t>Dirección General de Desarrollo Fronterizo</t>
  </si>
  <si>
    <t>Dr, Delgado Esq. Moises Garcia, Edif. Felipe Terecero (3terc. Piso)</t>
  </si>
  <si>
    <t>809-689-9666 ext 239</t>
  </si>
  <si>
    <t>Rhina Arias contadora/ Emmanuel Fernández y Yanira Martinez</t>
  </si>
  <si>
    <t>Direccion General de Desarrollo Fronterizo</t>
  </si>
  <si>
    <t>Dirección General de Desarrollo Fronterizo (DGDF)</t>
  </si>
  <si>
    <r>
      <t>Contraloría General de la República</t>
    </r>
    <r>
      <rPr>
        <sz val="10"/>
        <color indexed="10"/>
        <rFont val="Times New Roman"/>
        <family val="1"/>
      </rPr>
      <t xml:space="preserve"> </t>
    </r>
    <r>
      <rPr>
        <b/>
        <sz val="10"/>
        <color indexed="10"/>
        <rFont val="Times New Roman"/>
        <family val="1"/>
      </rPr>
      <t>(CGR)</t>
    </r>
  </si>
  <si>
    <t>010002003001</t>
  </si>
  <si>
    <t>Contraloría General de la Republica</t>
  </si>
  <si>
    <t>Pedro A.Lluberes #45,  3er piso Edificio Ministerio de Hacienda</t>
  </si>
  <si>
    <t>809-682-1677 ext 2353</t>
  </si>
  <si>
    <t>Miguelina Ortiz contabilidad y Manuel Alcantara, activos</t>
  </si>
  <si>
    <t>Contraloria General de la República</t>
  </si>
  <si>
    <t>Contraloría General de la República (CGR)</t>
  </si>
  <si>
    <r>
      <t>Oficina de Ingenieros Supervisora de Obras del Estado</t>
    </r>
    <r>
      <rPr>
        <sz val="10"/>
        <color indexed="10"/>
        <rFont val="Times New Roman"/>
        <family val="1"/>
      </rPr>
      <t xml:space="preserve"> </t>
    </r>
    <r>
      <rPr>
        <b/>
        <sz val="10"/>
        <color indexed="10"/>
        <rFont val="Times New Roman"/>
        <family val="1"/>
      </rPr>
      <t>(OISOE)</t>
    </r>
  </si>
  <si>
    <t>010002004001</t>
  </si>
  <si>
    <t>Oficina Supervisora de Obras del Estado</t>
  </si>
  <si>
    <t>Moises Garcia, esq.Dr. Baez,  atrás del palacio presidencial, gascue, Sto Dgo.</t>
  </si>
  <si>
    <t>809-688-8791 / Ext. 5503</t>
  </si>
  <si>
    <t>Rocio Ramos Jimenez</t>
  </si>
  <si>
    <t>Oficina de Ingenieros Supervisora de Obras del Estado</t>
  </si>
  <si>
    <t>Oficina de Ingenieros Supervisora de Obras del Estado (OISOE)</t>
  </si>
  <si>
    <t>Ministerio de la Presidencia</t>
  </si>
  <si>
    <t>010002005001</t>
  </si>
  <si>
    <t>Av. Mexico, Esq. 30 de marzo, Palacio Nacional, 2do Nivel</t>
  </si>
  <si>
    <t>809- 685-7338 ext 210 y 212</t>
  </si>
  <si>
    <t>Glarquis Gómez y Randolph Acosta y Manuel Guerrero Dominguez</t>
  </si>
  <si>
    <r>
      <t>Dirección General de Comunicación</t>
    </r>
    <r>
      <rPr>
        <b/>
        <sz val="10"/>
        <color indexed="10"/>
        <rFont val="Times New Roman"/>
        <family val="1"/>
      </rPr>
      <t xml:space="preserve"> (DICOM)</t>
    </r>
  </si>
  <si>
    <t>010002005002</t>
  </si>
  <si>
    <t>Dirección General de Comunicación</t>
  </si>
  <si>
    <t>809- 695-8237 y 809-685-7338</t>
  </si>
  <si>
    <t xml:space="preserve">SHEILA VILLALONA  /  JOSE SANCHEZ    </t>
  </si>
  <si>
    <t>Direccion General de Comunicación</t>
  </si>
  <si>
    <t>Dirección General  de Comunicación (DICOM)</t>
  </si>
  <si>
    <r>
      <t>Dirección de la Información Análisis y Programación Estratégica</t>
    </r>
    <r>
      <rPr>
        <b/>
        <sz val="10"/>
        <color indexed="10"/>
        <rFont val="Times New Roman"/>
        <family val="1"/>
      </rPr>
      <t xml:space="preserve"> (DIAPE)</t>
    </r>
  </si>
  <si>
    <t>010002005003</t>
  </si>
  <si>
    <t>Dirección de la Información, Análisis y Programación Estraté</t>
  </si>
  <si>
    <t>Av. México, Esquina Dr. Delgado, Palacio Nacional, 1 er Nivel</t>
  </si>
  <si>
    <t xml:space="preserve">809-695-8242 ext 8312 y 695- 8235 </t>
  </si>
  <si>
    <t>Luís Orozco</t>
  </si>
  <si>
    <t>José Luís-Sabá</t>
  </si>
  <si>
    <t>Dirección de la Información Análisis y Programación Estratégica (DIAPE)</t>
  </si>
  <si>
    <r>
      <t>Servicio Integral de</t>
    </r>
    <r>
      <rPr>
        <sz val="10"/>
        <color indexed="8"/>
        <rFont val="Times New Roman"/>
        <family val="1"/>
      </rPr>
      <t xml:space="preserve"> Emergencias </t>
    </r>
    <r>
      <rPr>
        <b/>
        <sz val="10"/>
        <color indexed="10"/>
        <rFont val="Times New Roman"/>
        <family val="1"/>
      </rPr>
      <t>911</t>
    </r>
  </si>
  <si>
    <t>010002005004</t>
  </si>
  <si>
    <t>Servicio Integral de Emergencias</t>
  </si>
  <si>
    <t>Av. Abrahan Lincohn, esq. C/ Moises Garcia(frente Funeraría Blandino)</t>
  </si>
  <si>
    <t>809-688-9911 ext 1323 flota 829-222-0599</t>
  </si>
  <si>
    <t>Maria Yudelkis de la Cruz y Juan Valerio, Julisa Benites(activos).</t>
  </si>
  <si>
    <t>Servicio Integral de Emergencias 911</t>
  </si>
  <si>
    <r>
      <t>Centro de Operaciones de Emergencias</t>
    </r>
    <r>
      <rPr>
        <b/>
        <sz val="10"/>
        <color indexed="10"/>
        <rFont val="Times New Roman"/>
        <family val="1"/>
      </rPr>
      <t xml:space="preserve"> (COE)</t>
    </r>
  </si>
  <si>
    <t>010002005007</t>
  </si>
  <si>
    <t>Centro de Operaciones de Emergencias</t>
  </si>
  <si>
    <t>Yumilka Pichardo</t>
  </si>
  <si>
    <t>001-0878536-1</t>
  </si>
  <si>
    <t>Av. Ortega Gasset ( PLAZA DE LA SALUD)</t>
  </si>
  <si>
    <t>(809) 472-0909</t>
  </si>
  <si>
    <t>Contador/ Encargada de Activos Fijos</t>
  </si>
  <si>
    <t>Yumerka-Gina</t>
  </si>
  <si>
    <t>Centro de Operaciones de Emergencias (COE)</t>
  </si>
  <si>
    <r>
      <t>Oficina Presidencial de Tecnología de</t>
    </r>
    <r>
      <rPr>
        <sz val="10"/>
        <color indexed="10"/>
        <rFont val="Times New Roman"/>
        <family val="1"/>
      </rPr>
      <t xml:space="preserve"> la</t>
    </r>
    <r>
      <rPr>
        <sz val="10"/>
        <color indexed="8"/>
        <rFont val="Times New Roman"/>
        <family val="1"/>
      </rPr>
      <t xml:space="preserve"> Información y Comunicación</t>
    </r>
    <r>
      <rPr>
        <b/>
        <sz val="10"/>
        <color indexed="10"/>
        <rFont val="Times New Roman"/>
        <family val="1"/>
      </rPr>
      <t xml:space="preserve"> (OPTIC)</t>
    </r>
  </si>
  <si>
    <t>010002005006</t>
  </si>
  <si>
    <t>OFICINA PRESIDENCIAL de TECN. de INFORMACION y COMUNICACION</t>
  </si>
  <si>
    <t>Avenida 27 de Febrero #419 casi Esq. Núñez de CáceresAv. Abraham Lincoln Edificio Marina,, Santo Domingo, República Dominicana</t>
  </si>
  <si>
    <t>(809) 286-1009</t>
  </si>
  <si>
    <t>Lic. Elizabeth Ramirez,Gte.Financiera</t>
  </si>
  <si>
    <t>Oficina Presidencial de Tecnologia de la Informacion y Comunicación</t>
  </si>
  <si>
    <t>Oficina Presidencial de Tecnología de la Información y Comunicación (OPTIC)</t>
  </si>
  <si>
    <r>
      <t>Dirección General de Ética e Integridad Gubernamental</t>
    </r>
    <r>
      <rPr>
        <b/>
        <sz val="10"/>
        <color indexed="10"/>
        <rFont val="Times New Roman"/>
        <family val="1"/>
      </rPr>
      <t xml:space="preserve"> (DIGEIG)</t>
    </r>
  </si>
  <si>
    <t>010002005008</t>
  </si>
  <si>
    <t>Dirección General de Ética e Integridad Gubernamental</t>
  </si>
  <si>
    <t>Calle Moisés García # 9, Esq. Galván, Gazcue, Distrito Nacional, R.D.</t>
  </si>
  <si>
    <t xml:space="preserve">809-685-7135 ext  2001 </t>
  </si>
  <si>
    <t xml:space="preserve">Lic. Alina Cruz </t>
  </si>
  <si>
    <t>Dirección General de Ética e Integridad Gubernamental (DIGEIG)</t>
  </si>
  <si>
    <t>Dirección General de Programas Especiales de la Presidencia</t>
  </si>
  <si>
    <t>010002005009</t>
  </si>
  <si>
    <t xml:space="preserve">809-686-1800 Ext. 93001 </t>
  </si>
  <si>
    <t>Francisco Benedicto</t>
  </si>
  <si>
    <t>Ministerio de Interior y Policía</t>
  </si>
  <si>
    <t>010003001001</t>
  </si>
  <si>
    <t>Secretaria de Estado de Interior y Policía</t>
  </si>
  <si>
    <t>Salvador Mora Mora</t>
  </si>
  <si>
    <t>001-1197596-7</t>
  </si>
  <si>
    <t>Ave. México esq. Leopoldo Navarro # 419, Edificio de Oficinas Gubernamentales Juan Pablo Duarte, piso , 3  , Gazcue, Santo Domingo, R.D.</t>
  </si>
  <si>
    <t>809-686-6251 ext. 3334</t>
  </si>
  <si>
    <t>Brandy Bravo/ Lic. Gómez</t>
  </si>
  <si>
    <t>Ministerio de Interior y Policia</t>
  </si>
  <si>
    <t>Salvador</t>
  </si>
  <si>
    <t>Dirección General de Migración</t>
  </si>
  <si>
    <t>010003001002</t>
  </si>
  <si>
    <t>Autopista 30 de Mayo Esq. Héroes de Luperón, Santo Domingo 10401,</t>
  </si>
  <si>
    <t>809-508-2555 ext 2108</t>
  </si>
  <si>
    <t>José Mercedes</t>
  </si>
  <si>
    <t>Instituto Nacional de Migración</t>
  </si>
  <si>
    <t>010003001003</t>
  </si>
  <si>
    <t>Calle Manuel Rodríguez Objío No. 12</t>
  </si>
  <si>
    <t>809 412-0666</t>
  </si>
  <si>
    <t>Sócrates</t>
  </si>
  <si>
    <t>Instituto Nacional de Migracion</t>
  </si>
  <si>
    <t>Cuerpo de Bomberos de Santo Domingo, Distrito Nacional</t>
  </si>
  <si>
    <t>010003001004</t>
  </si>
  <si>
    <t>Cuerpo de Bomberos, Santo Domingo, D. N.</t>
  </si>
  <si>
    <t>Av. Mella Esq. Palo Hincado</t>
  </si>
  <si>
    <t xml:space="preserve">809) 682-2000 </t>
  </si>
  <si>
    <t xml:space="preserve">Coronel Ángel Darío Arias y adonis, Lic. Maria Diaz Gonzalez </t>
  </si>
  <si>
    <t>Cuerpo de Bomberos Santo Domingo Norte</t>
  </si>
  <si>
    <t>010003001006</t>
  </si>
  <si>
    <t xml:space="preserve">Chales de Gaule No. 12 Sabana Perdida, Santo Domingo Norte </t>
  </si>
  <si>
    <t xml:space="preserve">809-590-0202  </t>
  </si>
  <si>
    <t xml:space="preserve">Lic. Alberto Santana </t>
  </si>
  <si>
    <t>Cuerpo de Bomberos Santo Domingo Este</t>
  </si>
  <si>
    <t>010003001007</t>
  </si>
  <si>
    <t>Santo Domingo Este Cuartel General, Gral. De Brigada Daniel Kranwinkel Av. La Pista No. 10, Hainamosa</t>
  </si>
  <si>
    <t xml:space="preserve">809-695-1408/1409 </t>
  </si>
  <si>
    <t xml:space="preserve">Ena Rodriguez/Melvin /Lic. Nancy Abreu </t>
  </si>
  <si>
    <r>
      <t xml:space="preserve">Cuerpo de Bomberos </t>
    </r>
    <r>
      <rPr>
        <sz val="10"/>
        <color indexed="10"/>
        <rFont val="Times New Roman"/>
        <family val="1"/>
      </rPr>
      <t xml:space="preserve">de Santo Domingo </t>
    </r>
    <r>
      <rPr>
        <sz val="10"/>
        <color indexed="8"/>
        <rFont val="Times New Roman"/>
        <family val="1"/>
      </rPr>
      <t>de Boca Chica</t>
    </r>
  </si>
  <si>
    <t>010003001008</t>
  </si>
  <si>
    <t>Cuerpo de Bomberos de Boca Chica</t>
  </si>
  <si>
    <t>Autopista las americas km 32 boca chica</t>
  </si>
  <si>
    <t xml:space="preserve">809 523-6026 </t>
  </si>
  <si>
    <t xml:space="preserve">Lic. Angelina Natera/ Lic. Janetliza </t>
  </si>
  <si>
    <t>Cuerpo de Bomberos de Santo Domingo de Boca Chica</t>
  </si>
  <si>
    <r>
      <t xml:space="preserve">Cuerpo de Bomberos </t>
    </r>
    <r>
      <rPr>
        <sz val="10"/>
        <color indexed="10"/>
        <rFont val="Times New Roman"/>
        <family val="1"/>
      </rPr>
      <t>de Santo Domingo</t>
    </r>
    <r>
      <rPr>
        <sz val="10"/>
        <color indexed="8"/>
        <rFont val="Times New Roman"/>
        <family val="1"/>
      </rPr>
      <t xml:space="preserve"> de los Alcarrizos</t>
    </r>
  </si>
  <si>
    <t>010003001009</t>
  </si>
  <si>
    <t>Cuerpo de Bomberos de los  Alcarrizos</t>
  </si>
  <si>
    <t>Calle mella no. 10 Pueblo Nuevo los alcarrizos</t>
  </si>
  <si>
    <t>809-701-7961</t>
  </si>
  <si>
    <t>Lic.Julio Cesar Saviñon</t>
  </si>
  <si>
    <t>Cuerpo de Bomberos de Santo Domingo de los Alcarrizos</t>
  </si>
  <si>
    <r>
      <t xml:space="preserve">Cuerpo de Bomberos </t>
    </r>
    <r>
      <rPr>
        <sz val="10"/>
        <color indexed="10"/>
        <rFont val="Times New Roman"/>
        <family val="1"/>
      </rPr>
      <t>de Santo Domingo</t>
    </r>
    <r>
      <rPr>
        <sz val="10"/>
        <color indexed="8"/>
        <rFont val="Times New Roman"/>
        <family val="1"/>
      </rPr>
      <t xml:space="preserve"> de Pedro Brand</t>
    </r>
  </si>
  <si>
    <t>010003001010</t>
  </si>
  <si>
    <t>Cuerpo de Bomberos de Pedro Brand</t>
  </si>
  <si>
    <t>Autopista las America Km 32</t>
  </si>
  <si>
    <t xml:space="preserve">Teléfono: 809-559-7777  </t>
  </si>
  <si>
    <t xml:space="preserve">Carlos Disla </t>
  </si>
  <si>
    <t>Cuerpo de Bomberos de Santo Domingo de Pedro Brand</t>
  </si>
  <si>
    <r>
      <t>Cuerpo de Bomberos de Santo Domingo Oeste</t>
    </r>
    <r>
      <rPr>
        <b/>
        <sz val="10"/>
        <color indexed="10"/>
        <rFont val="Times New Roman"/>
        <family val="1"/>
      </rPr>
      <t xml:space="preserve"> (CBSDO)</t>
    </r>
  </si>
  <si>
    <t>010003001005</t>
  </si>
  <si>
    <t>Cuerpo de Bomberos Santo Domingo, Oeste</t>
  </si>
  <si>
    <t>Calle F esq H zona ind de Herrera</t>
  </si>
  <si>
    <t xml:space="preserve">809-537-3144 </t>
  </si>
  <si>
    <t>Lic Angel Nin</t>
  </si>
  <si>
    <t>Cuerpo de Bomberos de Santo Domingo Oeste (CBSDO)</t>
  </si>
  <si>
    <r>
      <t>Policía Nacional</t>
    </r>
    <r>
      <rPr>
        <b/>
        <sz val="10"/>
        <color indexed="10"/>
        <rFont val="Times New Roman"/>
        <family val="1"/>
      </rPr>
      <t xml:space="preserve"> (PN)</t>
    </r>
  </si>
  <si>
    <t>010003002001</t>
  </si>
  <si>
    <t>Policía Nacional</t>
  </si>
  <si>
    <t>Av., México Esq. Leopoldo Navarro</t>
  </si>
  <si>
    <t>809-682-2151 ext 2149</t>
  </si>
  <si>
    <t xml:space="preserve">Ulda Méndez/ </t>
  </si>
  <si>
    <t>Policia Nacional</t>
  </si>
  <si>
    <t>Policía Nacional (PN)</t>
  </si>
  <si>
    <r>
      <rPr>
        <sz val="10"/>
        <rFont val="Times New Roman"/>
        <family val="1"/>
      </rPr>
      <t>Instituto Policial de Educación</t>
    </r>
    <r>
      <rPr>
        <sz val="10"/>
        <color indexed="10"/>
        <rFont val="Times New Roman"/>
        <family val="1"/>
      </rPr>
      <t xml:space="preserve"> </t>
    </r>
    <r>
      <rPr>
        <b/>
        <sz val="10"/>
        <color indexed="10"/>
        <rFont val="Times New Roman"/>
        <family val="1"/>
      </rPr>
      <t>(IPE)</t>
    </r>
  </si>
  <si>
    <t>010003002006</t>
  </si>
  <si>
    <t>Instituto Especializado de Capacitación Superior, P.N.</t>
  </si>
  <si>
    <t>Ave. Independencia, Esq. Abraham Lincoln, frente al Hospital Dr. Robert Read Cabral.</t>
  </si>
  <si>
    <t>Ulda Méndez/</t>
  </si>
  <si>
    <t>Instituto Policial de Educación (IPE)</t>
  </si>
  <si>
    <t>Dirección Central de Policía de Turismo</t>
  </si>
  <si>
    <t>010003002002</t>
  </si>
  <si>
    <t>Seguridad Turística (POLITUR)</t>
  </si>
  <si>
    <t>Avenida Gustavo Mejia Ricart 121, Santo Domingo</t>
  </si>
  <si>
    <t>809-222-2026 ext. 2225</t>
  </si>
  <si>
    <t>Lic. Rafael  Nuñez De Aza</t>
  </si>
  <si>
    <t>Dirección Central  de  Policía de Turismo</t>
  </si>
  <si>
    <r>
      <t>Dirección General de Seguridad de Tránsito y Transporte Terrestre</t>
    </r>
    <r>
      <rPr>
        <b/>
        <sz val="10"/>
        <color indexed="10"/>
        <rFont val="Times New Roman"/>
        <family val="1"/>
      </rPr>
      <t xml:space="preserve"> (DIGESETT)</t>
    </r>
  </si>
  <si>
    <t>010003002003</t>
  </si>
  <si>
    <t>Servicios de Tránsito Metropolitano (AMET)</t>
  </si>
  <si>
    <t>Expreso V Centenario Esq. San Martín</t>
  </si>
  <si>
    <t xml:space="preserve"> 809-686-6520 ext 254</t>
  </si>
  <si>
    <t xml:space="preserve">Lic. Ybelisse Tejada y  Lic. Ponceano Encarnacion Novas </t>
  </si>
  <si>
    <t>Direccion General de Seguridad de Transito y Transporte Terrestre (Digesett)</t>
  </si>
  <si>
    <t>Dirección General de Seguridad de Tránsito y Transporte Terrestre (DIGESETT)</t>
  </si>
  <si>
    <t>Dirección General de la Reserva de la Policía Nacional</t>
  </si>
  <si>
    <t>010003002008</t>
  </si>
  <si>
    <t>Reserva de la Policía Nacional</t>
  </si>
  <si>
    <t>Calle Lic. Rafael Augusto Sanchez Ravelo, Santo Domingo</t>
  </si>
  <si>
    <t xml:space="preserve">809-535-0761 ext 225 </t>
  </si>
  <si>
    <t>Leonilda Suero</t>
  </si>
  <si>
    <r>
      <rPr>
        <sz val="10"/>
        <rFont val="Times New Roman"/>
        <family val="1"/>
      </rPr>
      <t xml:space="preserve">Hospital General Docente de la Policía Nacional </t>
    </r>
    <r>
      <rPr>
        <sz val="10"/>
        <color indexed="10"/>
        <rFont val="Times New Roman"/>
        <family val="1"/>
      </rPr>
      <t>(HOSGEDOPOL)</t>
    </r>
  </si>
  <si>
    <t>010003002005</t>
  </si>
  <si>
    <t>Hospital Central de la Policía Nacional</t>
  </si>
  <si>
    <t xml:space="preserve"> Calle Lic. Rafael Augusto Sanchez Ravelo Ravelo #115,Antiguo Radio Patrulla</t>
  </si>
  <si>
    <t xml:space="preserve">809-533-8568 ext  6100 6077 y </t>
  </si>
  <si>
    <t xml:space="preserve"> Jonathan Romero</t>
  </si>
  <si>
    <t>Hospital General Docente de la Policia Nacional</t>
  </si>
  <si>
    <t>Hospital General Docente de la Policía Nacional (HOSGEDOPOL)</t>
  </si>
  <si>
    <t>Junta de Retiro de la P.N</t>
  </si>
  <si>
    <t>010003002009</t>
  </si>
  <si>
    <t>Gilberto Terrero Tavera</t>
  </si>
  <si>
    <t>001-0231110-7</t>
  </si>
  <si>
    <t>Av. Independencia esq. Rafael Ravelo, Plaza de Seguridad Social P.N. (Antiguo Radio Patrulla) Zona Universitaria</t>
  </si>
  <si>
    <t>Gilberto</t>
  </si>
  <si>
    <t>Ministerio de Defensa</t>
  </si>
  <si>
    <t>010004001001</t>
  </si>
  <si>
    <t>Secretaria de Estado de las Fuerzas Armadas</t>
  </si>
  <si>
    <t>Av. 27 de Febrero esq. av. Luperón</t>
  </si>
  <si>
    <t xml:space="preserve">809-530-5149 ext 3439, Teléfonos ext 3827 directos 530-9501(COMPRAS), 531-8435 </t>
  </si>
  <si>
    <t>Greyci Marte</t>
  </si>
  <si>
    <t>Dirección General de Escuelas Vocacionales</t>
  </si>
  <si>
    <t>010004001002</t>
  </si>
  <si>
    <t>Dirección General de las Escuelas Vocacionales</t>
  </si>
  <si>
    <t>Base Aérea de San Isidro, F.A.D.Carretera Mella San Isidro  al lado de academia Batalla las Carrera</t>
  </si>
  <si>
    <t xml:space="preserve">809 - 748-0588 ext  237 y celular 829-559-9743 </t>
  </si>
  <si>
    <t>Sr. Ricardo Montero y Benita Queliz</t>
  </si>
  <si>
    <t>Direccion General de Escuelas Vocaciónales</t>
  </si>
  <si>
    <t>Fomento y Producción Cunaría</t>
  </si>
  <si>
    <t>010004001007</t>
  </si>
  <si>
    <t>Fomento y Producción Cunaria</t>
  </si>
  <si>
    <t>Av. Héroes de Luperon esq. Av. George Washington,Centro de los Héroes,</t>
  </si>
  <si>
    <t xml:space="preserve"> 809 533-6676</t>
  </si>
  <si>
    <t>Rafael Alberto Hernández//Bernardo Sanchez</t>
  </si>
  <si>
    <t>Fomento y Produccion Cunaria</t>
  </si>
  <si>
    <t>Instituto de Seguridad Social de las Fuerzas Armadas</t>
  </si>
  <si>
    <t>010004001003</t>
  </si>
  <si>
    <t>Calle Centro Olímpico # 1, el Millón, Sto. Dgo.. D. N. detras del Nacional de la nuñez 3er nivel Presupuesto</t>
  </si>
  <si>
    <t xml:space="preserve"> 809-363-0430 ext 235</t>
  </si>
  <si>
    <t>Obispo Martinez// Jonathan ayudante</t>
  </si>
  <si>
    <t>Hospital Central Fuerzas Armadas</t>
  </si>
  <si>
    <t>010004001004</t>
  </si>
  <si>
    <t>Hospital Central de las Fuerzas Armadas</t>
  </si>
  <si>
    <t>Av. Ortega Gasset #10 esq. Heriberto Pieter, Ens. Naco</t>
  </si>
  <si>
    <t>809-541-9339 ext 2248; 2285</t>
  </si>
  <si>
    <t xml:space="preserve">Encargado Héctor Sosa Morel /Rafael Guzmán </t>
  </si>
  <si>
    <t>Hospital Central Fuerzas  Armadas</t>
  </si>
  <si>
    <t>Instituto Cartográfico Militar de las Fuerzas Armadas</t>
  </si>
  <si>
    <t>010004001008</t>
  </si>
  <si>
    <t>Instituto Cartográfico Militar de las FF.AA</t>
  </si>
  <si>
    <t>Av. Jiménez Moya Esq. Juan de Dios Ventura, la  Feria</t>
  </si>
  <si>
    <t>809-508-3311 / ext. 16</t>
  </si>
  <si>
    <t>Angel Antonio Tejeda
Enc. Contabilidad
angeltejeda119@hotmail.com</t>
  </si>
  <si>
    <t>Escuela de Graduados de Comando y Estado Mayor Conjunto “General de División Gregorio Luperón”</t>
  </si>
  <si>
    <t>010004001005</t>
  </si>
  <si>
    <t>Instituto Militar de Educación Superior</t>
  </si>
  <si>
    <t>Carretera Mella Km 17 1/2, San Isidro, detrás de la Dirección General de Entrenamiento</t>
  </si>
  <si>
    <t>809-534-3198</t>
  </si>
  <si>
    <t>Enc. Contabilidad</t>
  </si>
  <si>
    <t>Crueny-Mora</t>
  </si>
  <si>
    <r>
      <t>Círculo Deportivo de las Fuerzas Armadas y la Policía Nacional</t>
    </r>
    <r>
      <rPr>
        <b/>
        <sz val="10"/>
        <color indexed="10"/>
        <rFont val="Times New Roman"/>
        <family val="1"/>
      </rPr>
      <t xml:space="preserve"> (CIDEFAPOL)</t>
    </r>
  </si>
  <si>
    <t>010004001009</t>
  </si>
  <si>
    <t>Círculo Deportivo de las FF.AA y P.N</t>
  </si>
  <si>
    <t>Av. Las Américas, Villa Olímpica, Edificio No. 1</t>
  </si>
  <si>
    <t>591-2900// 809-598-1603 // cel: 8297453204</t>
  </si>
  <si>
    <t>angeltejeda119@hotmail.com</t>
  </si>
  <si>
    <t>Círculo Deportivo de las Fuerzas Armadas y la Policía Nacional (CIDEFAPOL)</t>
  </si>
  <si>
    <t>Instituto Militar de los Derechos Humanos</t>
  </si>
  <si>
    <t>010004001010</t>
  </si>
  <si>
    <t xml:space="preserve"> Av. 27 de Febrero Esq. Luperón, Ubicado en el Ministerio de las Fuerzas Armadas.</t>
  </si>
  <si>
    <t xml:space="preserve">NUEVO 809-537-9245 </t>
  </si>
  <si>
    <t>Adelfa Ramírez Valdez//Patricio De la Rosa</t>
  </si>
  <si>
    <t>Instituto de Altos Estudios para la Defensa y Seguridad Nacional</t>
  </si>
  <si>
    <t>010004001011</t>
  </si>
  <si>
    <t>Instituto de Altos Estudios de las Fuerzas Armadas</t>
  </si>
  <si>
    <t xml:space="preserve"> Av. 27 de Febrero Esq. Luperón, Ubicado en el  Ministerio  de las Fuerzas Armadas.</t>
  </si>
  <si>
    <t>809-530-5149 ext  2560</t>
  </si>
  <si>
    <t>Anabel //Nin Heredia /Mercedes Xiomora</t>
  </si>
  <si>
    <t>Comisión Permanente para la Reforma y Modernización de las FF.AA y P.N.</t>
  </si>
  <si>
    <t>010004001012</t>
  </si>
  <si>
    <t>Comisión de Reforma y Modernización de las  FF.AA</t>
  </si>
  <si>
    <t>Av. 27 de Febrero, Esq. Luperón, Ubicada  en el Ministerio  de las Fuerzas Armadas, 4to.Piso del Edificio de la Emisora.</t>
  </si>
  <si>
    <t>809-518-2900</t>
  </si>
  <si>
    <t>Francisco Antonio Reinoso Roja ( contador)  Mercedes(Xiomara) Pérez Espinal ( funcional siab)</t>
  </si>
  <si>
    <t>Comisión Permanente para la Reforma y Modernización de las  FF.AA y P.N.</t>
  </si>
  <si>
    <r>
      <t xml:space="preserve">Cuerpo Especializado de Seguridad Fronteriza Terrestre </t>
    </r>
    <r>
      <rPr>
        <b/>
        <sz val="10"/>
        <color indexed="10"/>
        <rFont val="Times New Roman"/>
        <family val="1"/>
      </rPr>
      <t>(CESFRONT)</t>
    </r>
  </si>
  <si>
    <t>010004001013</t>
  </si>
  <si>
    <t>Seguridad Región Fronteriza F.A (CESFRONT)</t>
  </si>
  <si>
    <t>Ave. López de Vega, Plaza López de vega; 2do. Nivel, Frente al supermercado Nacional.</t>
  </si>
  <si>
    <t xml:space="preserve">809-732-4715 ext 108 </t>
  </si>
  <si>
    <t>Silvia Ruiz Santana</t>
  </si>
  <si>
    <t>Cuerpo Especializado de Seguridad Fronteriza Terrestre</t>
  </si>
  <si>
    <t>Cuerpo Especializado de Seguridad Fronteriza Terrestre (CESFRONT)</t>
  </si>
  <si>
    <t>Dirección General de la Reserva de las Fuerzas Armadas y Policía Nacional</t>
  </si>
  <si>
    <t>010004001015</t>
  </si>
  <si>
    <t>Dirección General de las Reservas de las FF.A y P.N</t>
  </si>
  <si>
    <t xml:space="preserve">Av. Jhon Kennedy #1, Ens. Mira Flores Edif. de la Hermandad de Pensionado </t>
  </si>
  <si>
    <t>809-688-6462 ext 245</t>
  </si>
  <si>
    <t>Ivelisse Regalado</t>
  </si>
  <si>
    <r>
      <t>Cuerpos Especializados de Seguridad Portuaria</t>
    </r>
    <r>
      <rPr>
        <b/>
        <sz val="10"/>
        <color indexed="10"/>
        <rFont val="Times New Roman"/>
        <family val="1"/>
      </rPr>
      <t xml:space="preserve"> (CESEP)</t>
    </r>
  </si>
  <si>
    <t>010004001016</t>
  </si>
  <si>
    <t>Cuerpos Especializados de Seguridad Portuaria</t>
  </si>
  <si>
    <t>Carretera Sánchez Km.131/2, Muelle de Haina Margen Oriental, Centro de Mando y Control.</t>
  </si>
  <si>
    <t>809-740-0555 ext 390 y  398</t>
  </si>
  <si>
    <t>Bartolo Feliz</t>
  </si>
  <si>
    <t>Cuerpos Especializados de Seguridad Portuaria (CESEP)</t>
  </si>
  <si>
    <t>Servicio Militar Voluntario</t>
  </si>
  <si>
    <t>010004001018</t>
  </si>
  <si>
    <t>Diagonal "B" No.13, Urbanización Villa Real, detrás de la FF.AA.</t>
  </si>
  <si>
    <t>809-539-5859 ext 32</t>
  </si>
  <si>
    <t>Sargento Mayor  Leonsa Quevedo</t>
  </si>
  <si>
    <t>Superintendencia de Vigilancia y Seguridad Privada</t>
  </si>
  <si>
    <t>010004001019</t>
  </si>
  <si>
    <t>Servicios de Supervisión de Vigilancia Privada</t>
  </si>
  <si>
    <t xml:space="preserve">C/Hatuey # 167, Los Cacicazgos </t>
  </si>
  <si>
    <t>809-566-3116 ext35/ 809-732-2901</t>
  </si>
  <si>
    <t xml:space="preserve">Franklin García </t>
  </si>
  <si>
    <t>Cuerpo Especializado para la Seguridad del Metro de Santo Domingo</t>
  </si>
  <si>
    <t>010004001020</t>
  </si>
  <si>
    <t>Cuerpo Especializado de Seguridad del Metro</t>
  </si>
  <si>
    <t>Yudelka Saba Rodríguez</t>
  </si>
  <si>
    <t>001-1019683-9</t>
  </si>
  <si>
    <t>El polvorín, C/hermanas Mirabal No.1, Villa Mella.</t>
  </si>
  <si>
    <t>809-797-7200 EXT. 228  celular 809-271-8453</t>
  </si>
  <si>
    <t>Valerio Nova</t>
  </si>
  <si>
    <t>Cuerpo Especializado Para la Seguridad del Metro de Santo Domingo</t>
  </si>
  <si>
    <t>Yudelka</t>
  </si>
  <si>
    <r>
      <t xml:space="preserve">Cuerpo Especializado de Seguridad Aeroportuaria </t>
    </r>
    <r>
      <rPr>
        <sz val="10"/>
        <rFont val="Times New Roman"/>
        <family val="1"/>
      </rPr>
      <t xml:space="preserve">y de Aviación Civil </t>
    </r>
    <r>
      <rPr>
        <b/>
        <sz val="10"/>
        <color indexed="10"/>
        <rFont val="Times New Roman"/>
        <family val="1"/>
      </rPr>
      <t>(CESAC)</t>
    </r>
  </si>
  <si>
    <t>010004001027</t>
  </si>
  <si>
    <t>Cuerpo Especializado en Seguridad Aeroportuaria (CESA)</t>
  </si>
  <si>
    <t>C/Ingeniero Zoilo Hermogenes Garcia, Antigua Ruta 66 ( Cerca del Aero Puerto de las America)</t>
  </si>
  <si>
    <t>809-530-5149 ext 3439</t>
  </si>
  <si>
    <t>Cuerpo Especializado de Seguridad Aeroportuaria y de Aviación Civil (Cesac)</t>
  </si>
  <si>
    <t>Dirección General del Plan Social del Ministerio de Defensa</t>
  </si>
  <si>
    <t>010004001029</t>
  </si>
  <si>
    <t>809-539-5881 // 809-424-4716</t>
  </si>
  <si>
    <t xml:space="preserve">Diomara Tineo </t>
  </si>
  <si>
    <t xml:space="preserve">Instituto Especializado de Estudios Superiores de las FF.AA </t>
  </si>
  <si>
    <t>010004001030</t>
  </si>
  <si>
    <t>Instituto Especializado de Estudios Superiores de las FFAA</t>
  </si>
  <si>
    <t>809-530-5187</t>
  </si>
  <si>
    <t>Gilberto de Oleo// Carlos Alcantara</t>
  </si>
  <si>
    <t>Instituto Superior Para la Defensa ' General Juan Pablo Duarte Diez' Insude.</t>
  </si>
  <si>
    <t>Servicio Nacional de Protección Ambiental</t>
  </si>
  <si>
    <t>010004001032</t>
  </si>
  <si>
    <t>Av. Autopista 30 de Mayo, George Washington, esq. Calle Heroes de Luperón, Frente a Pasaporte</t>
  </si>
  <si>
    <t>809 222-9373 Ext. 813/ 829-864-8823</t>
  </si>
  <si>
    <t>2do Teniente Maercedes</t>
  </si>
  <si>
    <t>Dirección General de la Industria Militar de las Fuerzas Armadas</t>
  </si>
  <si>
    <t>  010004001033</t>
  </si>
  <si>
    <t>Dirección de la Industria Textil Militar de las FF.AA</t>
  </si>
  <si>
    <t>809-527-4690</t>
  </si>
  <si>
    <t xml:space="preserve">Francisco de la Cruz De lo Santos, Julio Enrique Méndez Muñoz  </t>
  </si>
  <si>
    <t>Ejército de la República Dominicana</t>
  </si>
  <si>
    <t>010004002001</t>
  </si>
  <si>
    <t>Ejército Nacional</t>
  </si>
  <si>
    <t>Hermanas Mirabal # 1, El Polvorín de Villa Mella.</t>
  </si>
  <si>
    <t>809-797-8106 y 797-6020</t>
  </si>
  <si>
    <t>Amaury Severino, Justina ejecución/ Deiby Lopez</t>
  </si>
  <si>
    <t>Ejercito de la República Dominicana</t>
  </si>
  <si>
    <r>
      <t xml:space="preserve">Academia Militar Batalla de la Carrera </t>
    </r>
    <r>
      <rPr>
        <b/>
        <sz val="10"/>
        <color indexed="10"/>
        <rFont val="Times New Roman"/>
        <family val="1"/>
      </rPr>
      <t>(ANFA)</t>
    </r>
  </si>
  <si>
    <t>010004002002</t>
  </si>
  <si>
    <t>Formación Militar (Batalla de las Carreras)</t>
  </si>
  <si>
    <t>Carretera mella km 15  ,  San Isidro, Sto. Dgo.. este.</t>
  </si>
  <si>
    <t>809-222-2183</t>
  </si>
  <si>
    <t>Luís Tejada</t>
  </si>
  <si>
    <t>Academia Militar Batalla de la Carrera (ANFA)</t>
  </si>
  <si>
    <r>
      <rPr>
        <b/>
        <sz val="10"/>
        <rFont val="Times New Roman"/>
        <family val="1"/>
      </rPr>
      <t>Escuela de Graduados de Estudios Militares del Ejército de Rep. Dom.</t>
    </r>
    <r>
      <rPr>
        <b/>
        <sz val="10"/>
        <color indexed="10"/>
        <rFont val="Times New Roman"/>
        <family val="1"/>
      </rPr>
      <t xml:space="preserve"> (EGEMERD)</t>
    </r>
  </si>
  <si>
    <t>010004002003</t>
  </si>
  <si>
    <t>Escuela de Comando y Estado Mayor E.R.D</t>
  </si>
  <si>
    <t>Carretera Mella, kilómetro 17 1/2 San Isidro</t>
  </si>
  <si>
    <t>Flota. 809-390-2089 Tel. 809-222-0248</t>
  </si>
  <si>
    <t>Carlos Alberto Nami</t>
  </si>
  <si>
    <t>Escuela de Graduados de Estudios Militares del Ejército de Rep. Dom. (EGEMERD)</t>
  </si>
  <si>
    <t>Armada de la República Dominicana</t>
  </si>
  <si>
    <t>010004003001</t>
  </si>
  <si>
    <t>Marina de Guerra</t>
  </si>
  <si>
    <t>Respaldo Villa Duarte/Base Naval 27 de Febrero</t>
  </si>
  <si>
    <t>809-593-5900 ext 5441 y 5436 592-1610  celular 829-346-0430 Ext. 5270</t>
  </si>
  <si>
    <t>Teniente ventura</t>
  </si>
  <si>
    <t>Dirección General de Dragas, Presas y Balizamiento, M.G</t>
  </si>
  <si>
    <t>010004003002</t>
  </si>
  <si>
    <t>Dirección General de Draga</t>
  </si>
  <si>
    <t>Av. España, Muelle Turístico,VILLA DUARTE</t>
  </si>
  <si>
    <t>809-591-3065, 809-591-3084, 809-591-3043 Ext.224</t>
  </si>
  <si>
    <t>Teniente Fragata Rosy Margarita Gonzales.</t>
  </si>
  <si>
    <t>Direccion General de Dragas, Presas y Balizamiento, M.G</t>
  </si>
  <si>
    <t>|1</t>
  </si>
  <si>
    <t>010004003003</t>
  </si>
  <si>
    <t>Servicios de Pesca</t>
  </si>
  <si>
    <t>Av. Francisco Albert Caamaño/ Frente   Edificio Aduana. Ave. del Puerto Puerto Malecon Santo Domingo</t>
  </si>
  <si>
    <t>809- 689- 7681 ext 23</t>
  </si>
  <si>
    <t xml:space="preserve">William eyth </t>
  </si>
  <si>
    <t>Fuerza Aérea de la República Dominicana</t>
  </si>
  <si>
    <t>010004004001</t>
  </si>
  <si>
    <t>Fuerza Aérea Dominicana</t>
  </si>
  <si>
    <t>Autopista San Isidro/Base Aérea de San Isidro</t>
  </si>
  <si>
    <t>809-593-8019 ext 2407, 2413</t>
  </si>
  <si>
    <t>Mariela Lantigua, Crisóstomo, Jorge Roa Cabrera</t>
  </si>
  <si>
    <t>Fuerza Aérea de la  República Dominicana</t>
  </si>
  <si>
    <t>Hospital Militar FAD Dr. Ramón de Lara</t>
  </si>
  <si>
    <t>010004004002</t>
  </si>
  <si>
    <t>Hospital Central Ramon de Lara</t>
  </si>
  <si>
    <t>Autopista de San Isidro /Base Aérea San Isidro</t>
  </si>
  <si>
    <t xml:space="preserve">809-688-3333 ext 2610, ext. cont 2320 y  593- 7257 y 809-593-7257 </t>
  </si>
  <si>
    <t>Enc. Rober Vicente Montero, Aux cabo paniagua</t>
  </si>
  <si>
    <r>
      <t xml:space="preserve">Formación y Capacitación Técnico Profesional </t>
    </r>
    <r>
      <rPr>
        <b/>
        <sz val="10"/>
        <color indexed="10"/>
        <rFont val="Times New Roman"/>
        <family val="1"/>
      </rPr>
      <t>(IMESA)</t>
    </r>
  </si>
  <si>
    <t>010004004003</t>
  </si>
  <si>
    <t>Formación y Capacitación Técnico Profesional (IMESA)</t>
  </si>
  <si>
    <t>809-788-4400 y el   688-3333  Extensiones 2178 y 2179, 227</t>
  </si>
  <si>
    <t>Coronel Paracaidista; Fernando Antonio Florián Urbaes</t>
  </si>
  <si>
    <t>Formacion y Capacitacion Tecnico Profesional (Imesa)</t>
  </si>
  <si>
    <t>Ministerio de Relaciones Exteriores</t>
  </si>
  <si>
    <t>010005001001</t>
  </si>
  <si>
    <t>Secretaria de Estado de Relaciones Exteriores</t>
  </si>
  <si>
    <t>Av. Independencia #752, Estancia San Gerónimo, Zona Universitaria, D.N.</t>
  </si>
  <si>
    <t>809- 987-7085 y 809- 987- 7087 y 809-987-7001 ext 7443</t>
  </si>
  <si>
    <t>Cesar Marranzini y Genaro then  enc cont.</t>
  </si>
  <si>
    <t>Dirección General de Pasaportes</t>
  </si>
  <si>
    <t>Av. George Washington Esq. Héroes de Luperón, Santo Domingo 10401</t>
  </si>
  <si>
    <t xml:space="preserve">809-532-4233 ext 246-249/ </t>
  </si>
  <si>
    <t>Bernys Pérez Meran/ Amos</t>
  </si>
  <si>
    <t>Direccion General de Pasaportes</t>
  </si>
  <si>
    <t>Instituto de Educación Superior</t>
  </si>
  <si>
    <t>010005001003</t>
  </si>
  <si>
    <t>809- 987-7001 ext.  7522; 7513 y 7518</t>
  </si>
  <si>
    <r>
      <t xml:space="preserve">Enmanuel Estrella y Jonlis Felix/ </t>
    </r>
    <r>
      <rPr>
        <sz val="10"/>
        <rFont val="Arial"/>
        <family val="2"/>
      </rPr>
      <t>Karelyn Perez</t>
    </r>
  </si>
  <si>
    <t>Consejo Nacional de Fronteras</t>
  </si>
  <si>
    <t>010005001004</t>
  </si>
  <si>
    <t>809-987-7001 y 7002</t>
  </si>
  <si>
    <r>
      <t>Mildred Luna Funcional/Lic. Fausto Nunez Contador /</t>
    </r>
    <r>
      <rPr>
        <sz val="10"/>
        <rFont val="Arial"/>
        <family val="2"/>
      </rPr>
      <t xml:space="preserve"> Hector Adam Funcional</t>
    </r>
  </si>
  <si>
    <r>
      <t>Comisión Nacional de Negociaciones Comerciales</t>
    </r>
    <r>
      <rPr>
        <b/>
        <sz val="10"/>
        <color indexed="10"/>
        <rFont val="Times New Roman"/>
        <family val="1"/>
      </rPr>
      <t xml:space="preserve"> (CNNC)</t>
    </r>
  </si>
  <si>
    <t>010005001005</t>
  </si>
  <si>
    <t>Comisión Nacional de Negociaciones  Comerciales (CNNC)</t>
  </si>
  <si>
    <t>(809) 535-6280 809-987-7068</t>
  </si>
  <si>
    <t>Adamilka Tavares Santelises</t>
  </si>
  <si>
    <t>Comisión Nacional de Negociaciones Comerciales (Cnnc)</t>
  </si>
  <si>
    <t>Comisión Nacional de Negociaciones  Comerciales (CNNC)</t>
  </si>
  <si>
    <t>010006001001</t>
  </si>
  <si>
    <t>Secretaria de Estado de Hacienda</t>
  </si>
  <si>
    <t>Av., México  No. 45. Leopoldo Navarro</t>
  </si>
  <si>
    <t>687-5131 ext  2155,  y 2113</t>
  </si>
  <si>
    <t>Nancy Mendez , Princesa Garcia y Rosmery Quezada</t>
  </si>
  <si>
    <t>Dirección Nacional de Catastro</t>
  </si>
  <si>
    <t>010006001002</t>
  </si>
  <si>
    <t xml:space="preserve">Av. Jimenez Moya Esq. Correa y Cidron 3ro.Piso Liga Municipal Dominicana </t>
  </si>
  <si>
    <t>809-535-7115 ext 2011,2056</t>
  </si>
  <si>
    <t xml:space="preserve">Lic. Nelson Castro Enc. Contabilidad, funcionales de activos fijos Massiel Mendez, Olga Lidia Abreu y Altagracia Esther Vasquez </t>
  </si>
  <si>
    <t>Direccion Nacional de Catastro</t>
  </si>
  <si>
    <t>Carlos-Manuel</t>
  </si>
  <si>
    <t>Administración General de Bienes Nacionales</t>
  </si>
  <si>
    <t>010006001003</t>
  </si>
  <si>
    <t>Ave. Pedro H. Ureña Esq. Pedro A. Lluveres</t>
  </si>
  <si>
    <t>809-673-0073</t>
  </si>
  <si>
    <t>funcional Sra. Bartolina Serrano (yudit) Erasmo Garcia. Rosangel</t>
  </si>
  <si>
    <t>Administracion General de Bienes Nacionales</t>
  </si>
  <si>
    <t>Cristian-Linare</t>
  </si>
  <si>
    <t>Dirección General de Contrataciones Públicas</t>
  </si>
  <si>
    <t>010006001004</t>
  </si>
  <si>
    <t>Dirección General de Contrataciones Publicas</t>
  </si>
  <si>
    <t>Pedro A. Lluveres Esq. Rodríguez Objio Gazcue</t>
  </si>
  <si>
    <t>809- 682-7407ext 2002, 2005</t>
  </si>
  <si>
    <t>Belkis D'oleo</t>
  </si>
  <si>
    <t>Direccion General de Contrataciones públicas</t>
  </si>
  <si>
    <t>Crueny-Alex-Joselín</t>
  </si>
  <si>
    <t>Dirección General de Política y Legislación Tributaria</t>
  </si>
  <si>
    <t>010006001011</t>
  </si>
  <si>
    <t>Dirección General de Políticas y Leg. Trib. (Exoneraciones)</t>
  </si>
  <si>
    <t>Ave. México #45, Sector Gazcue</t>
  </si>
  <si>
    <t>687-5131 ext 2139 y 2146</t>
  </si>
  <si>
    <t>Nancy Mendez</t>
  </si>
  <si>
    <t>Gilberto-Joselín</t>
  </si>
  <si>
    <r>
      <t xml:space="preserve">Centro de Capacitación en Política y Gestión Fiscal </t>
    </r>
    <r>
      <rPr>
        <b/>
        <sz val="10"/>
        <color indexed="10"/>
        <rFont val="Times New Roman"/>
        <family val="1"/>
      </rPr>
      <t>(CAPGEFI)</t>
    </r>
  </si>
  <si>
    <t>010006001005</t>
  </si>
  <si>
    <t>Centro de Capac. en Política y Gestión Fiscal (CAPGEFI)</t>
  </si>
  <si>
    <t xml:space="preserve">Ave. Pedro A. Lluberes Esq. Francia, 4ta.Planta, Edif. Contraloría </t>
  </si>
  <si>
    <t>809-688-6544 ext 248 para cursos ext.256 y 226</t>
  </si>
  <si>
    <t>Iris Bueno//Contadora//y.bueno@capgefi.gob.do
Maria Silfa//Enc. Div. Financiera//m.ovando@capgefi.gob.do
Deysi Lorenzo//Enc. Adm. Y Financiera//d.lorenzo@capgefi.gob.do
Jhonana Volquez//Contadora//j.volquez@capgefi.gob.do</t>
  </si>
  <si>
    <t>Centro de Capacitación en Politica y Gestion Fiscal</t>
  </si>
  <si>
    <t>Centro de Capacitación en Política y Gestión Fiscal (CAPGEFI)</t>
  </si>
  <si>
    <t>Programa de Administración Financiera Integrada</t>
  </si>
  <si>
    <t>010006001006</t>
  </si>
  <si>
    <t xml:space="preserve">809-687-5131 ext Ext 2415. 2100; </t>
  </si>
  <si>
    <t>Mildre Rodríguez</t>
  </si>
  <si>
    <t>Programa de Administracion Financiera Integrada</t>
  </si>
  <si>
    <r>
      <t>Tesorería Nacional</t>
    </r>
    <r>
      <rPr>
        <b/>
        <sz val="10"/>
        <color indexed="10"/>
        <rFont val="Times New Roman"/>
        <family val="1"/>
      </rPr>
      <t xml:space="preserve"> (T.N)</t>
    </r>
  </si>
  <si>
    <t>010006001007</t>
  </si>
  <si>
    <t>Tesorería Nacional</t>
  </si>
  <si>
    <t xml:space="preserve">Ave. México No.45, Gazcue </t>
  </si>
  <si>
    <t>809-682-3033 ext 2211 y 2212 y 2214</t>
  </si>
  <si>
    <t>Richard M Alcantara.</t>
  </si>
  <si>
    <t>Tesoreria Nacional</t>
  </si>
  <si>
    <t>Tesorería Nacional (T.N)</t>
  </si>
  <si>
    <r>
      <t>Dirección General de Contabilidad Gubernamental</t>
    </r>
    <r>
      <rPr>
        <b/>
        <sz val="10"/>
        <color indexed="10"/>
        <rFont val="Times New Roman"/>
        <family val="1"/>
      </rPr>
      <t xml:space="preserve"> (DIGECOG)</t>
    </r>
  </si>
  <si>
    <t>010006001008</t>
  </si>
  <si>
    <t xml:space="preserve">Ave. Pedro A. Lluberes Esq. Francia, 2da.Planta, Edif. Contraloría </t>
  </si>
  <si>
    <t>809-688-9101ext 235</t>
  </si>
  <si>
    <t>Sonia Tomas</t>
  </si>
  <si>
    <t>Yudelka-Mora</t>
  </si>
  <si>
    <t>Dirección General de Contabilidad Gubernamental (DIGECOG)</t>
  </si>
  <si>
    <r>
      <t>Dirección General de Presupuesto</t>
    </r>
    <r>
      <rPr>
        <b/>
        <sz val="10"/>
        <color indexed="10"/>
        <rFont val="Times New Roman"/>
        <family val="1"/>
      </rPr>
      <t xml:space="preserve"> (DIGEPRES)</t>
    </r>
  </si>
  <si>
    <t>010006001009</t>
  </si>
  <si>
    <t>Dirección General de Presupuesto</t>
  </si>
  <si>
    <t>AVE. México esq. Leopoldo Navarro Edif. Juan Pablo Duarte (Huacal) 5ta.Planta, Gazcue</t>
  </si>
  <si>
    <t>809-687-7121 ext  la 2333</t>
  </si>
  <si>
    <t>Geudi Diaz</t>
  </si>
  <si>
    <t>Direccion General de Presupuesto</t>
  </si>
  <si>
    <t>Dirección General  de Presupuesto (DIGEPRES)</t>
  </si>
  <si>
    <t>Dirección General de Crédito Público</t>
  </si>
  <si>
    <t>010006001010</t>
  </si>
  <si>
    <t>Direccion General de Credito Publico</t>
  </si>
  <si>
    <t>Dirección General de Jubilaciones y Pensiones a Cargo del Estado</t>
  </si>
  <si>
    <t>010006001012</t>
  </si>
  <si>
    <t>Dirección General de Pensiones y Jubilaciones</t>
  </si>
  <si>
    <t xml:space="preserve">Nancy Mendez </t>
  </si>
  <si>
    <t>Ministerio de Educación</t>
  </si>
  <si>
    <t>010007001001</t>
  </si>
  <si>
    <t>Secretaria de Estado de Educación</t>
  </si>
  <si>
    <t>Av. Máximo Gómez ,casi Esq. Indep.  No.02 Gazcue, Santo Domingo, Rep. Dom</t>
  </si>
  <si>
    <t>809-688-9700 Ext. 2322, 4078</t>
  </si>
  <si>
    <t>Ramón Augusto Salazar Felix</t>
  </si>
  <si>
    <r>
      <t xml:space="preserve">Oficina de Cooperación Internacional </t>
    </r>
    <r>
      <rPr>
        <b/>
        <sz val="10"/>
        <color indexed="10"/>
        <rFont val="Times New Roman"/>
        <family val="1"/>
      </rPr>
      <t>(OCI)</t>
    </r>
  </si>
  <si>
    <t>010007001002</t>
  </si>
  <si>
    <t>Oficina Coordinadora de Proyecto Internacional Ofi</t>
  </si>
  <si>
    <t>Av. Máximo Gómez No.19, Esq. Simón Bolívar, Gazcue, Santo Domingo, Rep. Dom</t>
  </si>
  <si>
    <t>809-685-3615 / ext. 3008/3007/</t>
  </si>
  <si>
    <t xml:space="preserve">Angela Clark, Piedad Cabral  </t>
  </si>
  <si>
    <t>Oficina de Cooperación Internacional (Oci)</t>
  </si>
  <si>
    <t>Oficina de Cooperación Internacional (OCI)</t>
  </si>
  <si>
    <r>
      <t xml:space="preserve">Instituto Nacional de Educación Física </t>
    </r>
    <r>
      <rPr>
        <b/>
        <sz val="10"/>
        <color indexed="10"/>
        <rFont val="Times New Roman"/>
        <family val="1"/>
      </rPr>
      <t>(INEFI)</t>
    </r>
  </si>
  <si>
    <t>010007001004</t>
  </si>
  <si>
    <t>Instituto Nacional de Educación Física</t>
  </si>
  <si>
    <t>Calle República del Ecuador, Santo Domingo, Rep. Dom.</t>
  </si>
  <si>
    <t>(809)534-7628 ext.23 y 534-6410 y 6918. 829-421-8812</t>
  </si>
  <si>
    <t xml:space="preserve"> Jose Ureña,  Lcda. Miguelina Gonzales, y Juana Sanchez ENC. De contabilidad</t>
  </si>
  <si>
    <t>Instituto Nacional de Educación Física (INEFI)</t>
  </si>
  <si>
    <r>
      <t xml:space="preserve">Instituto Nacional de Bienestar Magisterial </t>
    </r>
    <r>
      <rPr>
        <b/>
        <sz val="10"/>
        <color indexed="10"/>
        <rFont val="Times New Roman"/>
        <family val="1"/>
      </rPr>
      <t>(INABIMA</t>
    </r>
    <r>
      <rPr>
        <b/>
        <sz val="10"/>
        <color indexed="8"/>
        <rFont val="Times New Roman"/>
        <family val="1"/>
      </rPr>
      <t>)</t>
    </r>
  </si>
  <si>
    <t>010007001005</t>
  </si>
  <si>
    <t>Instituto Nacional de Bienestar Magisterial (INABIMA)</t>
  </si>
  <si>
    <t>Ave. Máximo Gómez #28, Zona Universitaria, Santo Domingo, D.N., Rep. Dom.</t>
  </si>
  <si>
    <t xml:space="preserve"> 809-686-6567 ext 283 y 233  y 241 Leomar. extension 304 Emelinda Familia enc.planificacion</t>
  </si>
  <si>
    <t>Dionisio Rosario y Emelinda Familia</t>
  </si>
  <si>
    <t>Cristian-Joselín</t>
  </si>
  <si>
    <r>
      <t xml:space="preserve">Instituto </t>
    </r>
    <r>
      <rPr>
        <sz val="10"/>
        <color indexed="10"/>
        <rFont val="Times New Roman"/>
        <family val="1"/>
      </rPr>
      <t>Dominicano</t>
    </r>
    <r>
      <rPr>
        <sz val="10"/>
        <color indexed="8"/>
        <rFont val="Times New Roman"/>
        <family val="1"/>
      </rPr>
      <t xml:space="preserve"> de Evaluación e Investigación de la Calidad Educativa </t>
    </r>
    <r>
      <rPr>
        <b/>
        <sz val="10"/>
        <color indexed="10"/>
        <rFont val="Times New Roman"/>
        <family val="1"/>
      </rPr>
      <t>(IDEICE)</t>
    </r>
  </si>
  <si>
    <t>010007001006</t>
  </si>
  <si>
    <t>Instituto Dominicano de Evaluación de la Calidad Educativa</t>
  </si>
  <si>
    <t>Ave. Jose Andrés Aybar Castellano No.79 (Prolongación México)</t>
  </si>
  <si>
    <t>(809) 686-7152 ext.103</t>
  </si>
  <si>
    <t xml:space="preserve">Geiler Alcántara </t>
  </si>
  <si>
    <t>Instituto Dom. de Evaluación E Investigación de la Calidad Educativa</t>
  </si>
  <si>
    <t>Crueny-Mora-Joselín</t>
  </si>
  <si>
    <t>Instituto Dominicano de Evaluación e Investigación de la Calidad Educativa (IDEICE)</t>
  </si>
  <si>
    <r>
      <t xml:space="preserve">Instituto Nacional de Formación y Capacitación </t>
    </r>
    <r>
      <rPr>
        <sz val="10"/>
        <rFont val="Times New Roman"/>
        <family val="1"/>
      </rPr>
      <t>Magisterial</t>
    </r>
    <r>
      <rPr>
        <b/>
        <sz val="10"/>
        <color indexed="10"/>
        <rFont val="Times New Roman"/>
        <family val="1"/>
      </rPr>
      <t xml:space="preserve"> (INAFOCAM)</t>
    </r>
  </si>
  <si>
    <t>010007001007</t>
  </si>
  <si>
    <t>Instituto Nacional de Formación y Capacitación Magisterial</t>
  </si>
  <si>
    <t>Ave. Fusipillardo No. 4 -Bella Vista</t>
  </si>
  <si>
    <t xml:space="preserve"> (809) 535-8006 ext.201 y 205</t>
  </si>
  <si>
    <t xml:space="preserve"> Diana Moquete </t>
  </si>
  <si>
    <t>Cristian-Kenia</t>
  </si>
  <si>
    <t>Instituto Nacional de Formación y Capacitación Magisterial (INAFOCAM)</t>
  </si>
  <si>
    <t>Instituto Superior de Formación Docente Salomé Ureña (ISFODOSU)</t>
  </si>
  <si>
    <t>010007001008</t>
  </si>
  <si>
    <t>Instituto Salome Ureña</t>
  </si>
  <si>
    <t>AvenidaCaonabo &amp; Calle Leonardo Da Vinci, Santo Domingo</t>
  </si>
  <si>
    <t>Teléfono (809) 482-3797  EXT.246 y 245 contabilidad</t>
  </si>
  <si>
    <t>Ambioris Rodríguez Raquel Rosario</t>
  </si>
  <si>
    <t>Instituto Superior de Formacion Docente Salome Ureña</t>
  </si>
  <si>
    <r>
      <t>Instituto Nacional de Atención Integral a la Primera Infancia</t>
    </r>
    <r>
      <rPr>
        <sz val="10"/>
        <color indexed="10"/>
        <rFont val="Times New Roman"/>
        <family val="1"/>
      </rPr>
      <t xml:space="preserve"> </t>
    </r>
    <r>
      <rPr>
        <b/>
        <sz val="10"/>
        <color indexed="10"/>
        <rFont val="Times New Roman"/>
        <family val="1"/>
      </rPr>
      <t>(INAIPI)</t>
    </r>
  </si>
  <si>
    <t>010007001009</t>
  </si>
  <si>
    <t>Instituto Nacional de Atención Integral A Primera Infancia</t>
  </si>
  <si>
    <t>Ave. Bolívar esquina Nicolás de Bari No. 61, La Esperilla, D. N</t>
  </si>
  <si>
    <t>809-545-5147 ext. 1332 y 1101 informatica, junior mendez</t>
  </si>
  <si>
    <t>Jose de lo Santos</t>
  </si>
  <si>
    <t>Instituto Nacional de Atención Integral a Primera Infancia (Inaipi)</t>
  </si>
  <si>
    <t>Instituto Nacional de Atención Integral a la Primera Infancia (INAIPI)</t>
  </si>
  <si>
    <r>
      <t xml:space="preserve">Instituto Nacional de Bienestar Estudiantil </t>
    </r>
    <r>
      <rPr>
        <b/>
        <sz val="10"/>
        <color indexed="10"/>
        <rFont val="Times New Roman"/>
        <family val="1"/>
      </rPr>
      <t>(INABIE)</t>
    </r>
  </si>
  <si>
    <t>010007001010</t>
  </si>
  <si>
    <t>Instituto Nacional de Bienestar Estudiantil (INABIE)</t>
  </si>
  <si>
    <t>Ave. Max Enriquez Ureña No. 35, Casi Esq. Lope de Vega, Ensanche Piantini, D.N.</t>
  </si>
  <si>
    <t>(809) 732-2756  Ext: 238, 231</t>
  </si>
  <si>
    <t>Eleuteria Beltré, Antonia Luisa Brito Ramirez y  Licda.Elena Ovalles Cha</t>
  </si>
  <si>
    <t>Instituto Nacional de Bienestar Estudiantil (Inabie)</t>
  </si>
  <si>
    <r>
      <t xml:space="preserve">Ministerio de Salud Pública y Asistencia Social </t>
    </r>
    <r>
      <rPr>
        <b/>
        <sz val="10"/>
        <color indexed="10"/>
        <rFont val="Times New Roman"/>
        <family val="1"/>
      </rPr>
      <t>(SESPAS)</t>
    </r>
  </si>
  <si>
    <t>010008001001</t>
  </si>
  <si>
    <t>Subsecretaria Administrativa y Financiera</t>
  </si>
  <si>
    <t>Av. Dr. Héctor Homero Hérnandez, Esq. Av. Tiradentes, Ens. La Fe Santo Domingo, R.D. 10514</t>
  </si>
  <si>
    <t>809-541-3121 ext 2307-2305-2306</t>
  </si>
  <si>
    <t>Virgilio Guillermo/Ramón Ignacio enc. inventario y Dennisse Tejada</t>
  </si>
  <si>
    <t>Ministerio de Salud pública y Asistencia Social</t>
  </si>
  <si>
    <t>Yudelka-Terrero-Gina</t>
  </si>
  <si>
    <t>Ministerio de Salud Pública y Asistencia Social (SESPAS)</t>
  </si>
  <si>
    <t>Viceministerio de Planificación y Desarrollo</t>
  </si>
  <si>
    <t>010008001003</t>
  </si>
  <si>
    <t>Viceministerio de la Garantía de la Calidad de la Atención</t>
  </si>
  <si>
    <t>010008001004</t>
  </si>
  <si>
    <t>Viceministerio de la Garantia de la Calidad de la Atencion</t>
  </si>
  <si>
    <t>Viceministerio de Salud Colectiva</t>
  </si>
  <si>
    <t>010008001005</t>
  </si>
  <si>
    <r>
      <t xml:space="preserve">Consejo Nacional para el </t>
    </r>
    <r>
      <rPr>
        <b/>
        <sz val="10"/>
        <color indexed="10"/>
        <rFont val="Times New Roman"/>
        <family val="1"/>
      </rPr>
      <t>VIH SIDA</t>
    </r>
  </si>
  <si>
    <t>010008001002</t>
  </si>
  <si>
    <t>Consejo Presidencial del SIDA(COPRESIDA)</t>
  </si>
  <si>
    <t>Ave. Ortega y Gasset, Plaza de la Salud, Edif. CEDERHSA, Santo Domingo, Distrito Nacional.</t>
  </si>
  <si>
    <t>809-732-7772 ext-221,332</t>
  </si>
  <si>
    <t>Juan Carlos De los Santos</t>
  </si>
  <si>
    <t>Consejo Nacional Para El Vih Sida</t>
  </si>
  <si>
    <t>Consejo Nacional para el VIH SIDA</t>
  </si>
  <si>
    <t>Programa de Medicamentos Esenciales</t>
  </si>
  <si>
    <t>010008001027</t>
  </si>
  <si>
    <t>Calle “H” No. 15, zona Industrial de Herrera, Santo Domingo, R.D.</t>
  </si>
  <si>
    <t>809-518-1313 ext. 1133</t>
  </si>
  <si>
    <t>Lcda. Carmen Núñez (DAF) /Licda. Ana Guerra</t>
  </si>
  <si>
    <t>Comisión Presidencial de Política Farmacéutica Nacional</t>
  </si>
  <si>
    <t>010008001032</t>
  </si>
  <si>
    <t>COMISION PRESIDENCIAL de POLITICA FARMACEUTICA NACIONAL</t>
  </si>
  <si>
    <t>430034509</t>
  </si>
  <si>
    <t>Prol.27 de febrero esq. H Plaza Jean Luis local 310</t>
  </si>
  <si>
    <t xml:space="preserve">809-541-3121 ext.1532 </t>
  </si>
  <si>
    <t>Margarita Simon (DAF) / Daydy A. Martinez O</t>
  </si>
  <si>
    <r>
      <t>Programa Ampliado de Inmunización</t>
    </r>
    <r>
      <rPr>
        <b/>
        <sz val="10"/>
        <color indexed="10"/>
        <rFont val="Times New Roman"/>
        <family val="1"/>
      </rPr>
      <t xml:space="preserve"> (PAI)</t>
    </r>
  </si>
  <si>
    <t>010008001033</t>
  </si>
  <si>
    <t>PROGRAMA AMPLIADO de INMUNIZACION (PAI)</t>
  </si>
  <si>
    <t>N/A</t>
  </si>
  <si>
    <t>Calle 28, casi esquina Calle 39, ( Al lado de Hospital Santo Socorro) Ensanche La Fé, </t>
  </si>
  <si>
    <t>(809) 549-6999 ext. 542,5602</t>
  </si>
  <si>
    <t>Lic. Ramón de Luna</t>
  </si>
  <si>
    <t>Programa Ampliado de Inmunización (PAI)</t>
  </si>
  <si>
    <r>
      <t xml:space="preserve">Ministerio de Deportes </t>
    </r>
    <r>
      <rPr>
        <sz val="10"/>
        <rFont val="Times New Roman"/>
        <family val="1"/>
      </rPr>
      <t>y Recreación</t>
    </r>
  </si>
  <si>
    <t>010009001001</t>
  </si>
  <si>
    <t>Secretaria de Estado de Deportes, Educación Física y Recreac</t>
  </si>
  <si>
    <t>Ave. 27 de Febrero, Centro Olimpico Juan Pablo Duarte</t>
  </si>
  <si>
    <t>809 540-4010 Ext. 2087</t>
  </si>
  <si>
    <t>Bernabé Peña
Enc. Contabilidad
bpena@miderec.gob.do
Fernando Santana
Activos Fijos
fsantana@miderec.gob.do</t>
  </si>
  <si>
    <t>Ministerio de Deportes y Recreación</t>
  </si>
  <si>
    <t>Ministerio de Trabajo</t>
  </si>
  <si>
    <t>010010001001</t>
  </si>
  <si>
    <t>Secretaria de Estado de Trabajo</t>
  </si>
  <si>
    <t xml:space="preserve"> Ave. Jiménez Moya  No.5 Esq. República del Líbano, Centro de los Héroes</t>
  </si>
  <si>
    <t>809-547-3888 ext 2059, 3021 y 3909</t>
  </si>
  <si>
    <t>Rafael Ramírez, funcional Olga Holguín.</t>
  </si>
  <si>
    <t>Ministerio de Agricultura</t>
  </si>
  <si>
    <t>010011001001</t>
  </si>
  <si>
    <t>Secretaria de Estado de Agricultura</t>
  </si>
  <si>
    <t xml:space="preserve">KM  6 1/2  de la Autopista Duarte                                                                              </t>
  </si>
  <si>
    <t>809-535-9689 ext 225</t>
  </si>
  <si>
    <t>Kelvin Reyes enc cont ext 259, Hipólito Francisco ext .</t>
  </si>
  <si>
    <t>Dirección General de Ganadería</t>
  </si>
  <si>
    <t>010011001002</t>
  </si>
  <si>
    <t xml:space="preserve">Autopista Duarte Km. 6 1/2, Los Jardines, Santo Domingo </t>
  </si>
  <si>
    <t>(809) 227-6188 / (809) 227-3164 / (809) 547-1575</t>
  </si>
  <si>
    <t>Edgar Jimenez</t>
  </si>
  <si>
    <t>Direccion General de Ganaderia</t>
  </si>
  <si>
    <r>
      <t>Oficina de Tratados Comerciales Agrícolas</t>
    </r>
    <r>
      <rPr>
        <b/>
        <sz val="10"/>
        <color indexed="10"/>
        <rFont val="Times New Roman"/>
        <family val="1"/>
      </rPr>
      <t xml:space="preserve"> (OTCA)</t>
    </r>
  </si>
  <si>
    <t>010011001004</t>
  </si>
  <si>
    <t>Oficina de Tratados Comerciales Agrícolas (OTCA)</t>
  </si>
  <si>
    <t>Km. 6 1/2 Autopista Duarte. Urbanización Jardines del Norte, Santo Domingo, D.N., República Dominicana.</t>
  </si>
  <si>
    <t>(809) 227-6188 / (809) 227-3164 / (809) 547-1575, Ext. 221</t>
  </si>
  <si>
    <t>Lic. Edgar Jiménez</t>
  </si>
  <si>
    <t>Ministerio de Obras Públicas y Comunicaciones</t>
  </si>
  <si>
    <t>010012001001</t>
  </si>
  <si>
    <t>Secretaria de Estado de Obras Publicas y Comunicaciones</t>
  </si>
  <si>
    <t>Ave. San Cristóbal Esq.   Horacio Blanco Fombona  Ensanche La Fé</t>
  </si>
  <si>
    <t>809-565-2811 ext 3168, 2059, 2060, 5079</t>
  </si>
  <si>
    <t>Enc.Cont. Lic. Luis Andujar/Lic. Cesar Concepcion, Enc. Activos Fijos/ funcional/ Lic. Manuel Dipré, Enc. Activos Fijos. Martin Reyes</t>
  </si>
  <si>
    <t>Ministerio de Obras públicas y Comunicaciónes</t>
  </si>
  <si>
    <r>
      <t xml:space="preserve">Dirección General de Embellecimiento de Carreteras y Avenidas de </t>
    </r>
    <r>
      <rPr>
        <sz val="10"/>
        <color indexed="10"/>
        <rFont val="Times New Roman"/>
        <family val="1"/>
      </rPr>
      <t>Circunvalación</t>
    </r>
  </si>
  <si>
    <t>010012001005</t>
  </si>
  <si>
    <t>Dir. Gral. Embellecimiento Ave. y Carret. y Cruzada Civica</t>
  </si>
  <si>
    <t xml:space="preserve">Carretera Mella KM 9 1/2 Hainamosa                                                                                       </t>
  </si>
  <si>
    <t>829- 594-2963 ext 227</t>
  </si>
  <si>
    <t>José Montero/ Jessica Alcántara, Enc Activos.</t>
  </si>
  <si>
    <t>Direccion General de Embellecimiento de Carreteras y Avenidas de Circunv.</t>
  </si>
  <si>
    <t>Dirección General de Embellecimiento de Carreteras y Avenidas de Circunvalación</t>
  </si>
  <si>
    <r>
      <t>Oficina para el Reordenamiento del Transporte</t>
    </r>
    <r>
      <rPr>
        <b/>
        <sz val="10"/>
        <color indexed="10"/>
        <rFont val="Times New Roman"/>
        <family val="1"/>
      </rPr>
      <t xml:space="preserve"> (OPRET)</t>
    </r>
  </si>
  <si>
    <t>010012001002</t>
  </si>
  <si>
    <t>Oficina Para el Reordenamiento del Transporte (OPRET)</t>
  </si>
  <si>
    <t>Av. Reyes Católica Esq. Máximo Gómez Antigua Cementera</t>
  </si>
  <si>
    <t>809-732-2670 ext 275, 254,311</t>
  </si>
  <si>
    <r>
      <t xml:space="preserve">Mauricio Demorizy, Domingo Montilla; Samanda; </t>
    </r>
    <r>
      <rPr>
        <b/>
        <sz val="10"/>
        <color indexed="8"/>
        <rFont val="Times New Roman"/>
        <family val="1"/>
      </rPr>
      <t>Hienmil Cris Felix Báez</t>
    </r>
    <r>
      <rPr>
        <sz val="10"/>
        <color indexed="8"/>
        <rFont val="Times New Roman"/>
        <family val="1"/>
      </rPr>
      <t>, Enc de Activos Fijos, Enc. De contabilidad, Carlos Vargas.</t>
    </r>
  </si>
  <si>
    <t>Oficina Para El Reordenamiento del Transporte</t>
  </si>
  <si>
    <t>Salvador-Sabá</t>
  </si>
  <si>
    <t>Oficina para el  Reordenamiento del Transporte (OPRET)</t>
  </si>
  <si>
    <r>
      <t>Oficina Metropolitana de Servicios de Autobuses</t>
    </r>
    <r>
      <rPr>
        <sz val="10"/>
        <color indexed="10"/>
        <rFont val="Times New Roman"/>
        <family val="1"/>
      </rPr>
      <t xml:space="preserve"> </t>
    </r>
    <r>
      <rPr>
        <b/>
        <sz val="10"/>
        <color indexed="10"/>
        <rFont val="Times New Roman"/>
        <family val="1"/>
      </rPr>
      <t>(OMSA)</t>
    </r>
  </si>
  <si>
    <t>010012001003</t>
  </si>
  <si>
    <t>Oficina Metropolitana de Serv. de Autobuses (OMSA)</t>
  </si>
  <si>
    <t xml:space="preserve">Prolongación 27 de Febrero, Las Caobas                                                                                </t>
  </si>
  <si>
    <t>809-221-6672 ext 232-287</t>
  </si>
  <si>
    <t>Lindy Valentín, Responsable directa, Faustino Rosario Díaz. Gerente.
Francia Vasquez 
Conadora Interina
f.vasquez@omsa.gob.do</t>
  </si>
  <si>
    <t>Oficina Metropolitana de Servicios de Autobuses</t>
  </si>
  <si>
    <t>Oficina Metropolitana de Servicios de Autobuses (OMSA)</t>
  </si>
  <si>
    <r>
      <t>Oficina Nacional de Evaluación Sísmica y Vulnerabilidad de Infraestructura</t>
    </r>
    <r>
      <rPr>
        <b/>
        <sz val="10"/>
        <color indexed="10"/>
        <rFont val="Times New Roman"/>
        <family val="1"/>
      </rPr>
      <t xml:space="preserve"> (ONESVIE)</t>
    </r>
  </si>
  <si>
    <t>010012001006</t>
  </si>
  <si>
    <t>Ofic. Nac. de Eval Sísmica y Vulnerabilidad de Inf- ONESVIE</t>
  </si>
  <si>
    <t>Calle Ortega y Gasset esq. Calle Pepillo Salcedo, Plaza de la Salud, 2da. Planta, Santo Domingo</t>
  </si>
  <si>
    <t>809-567-6183 ext 230-</t>
  </si>
  <si>
    <t xml:space="preserve">Lic. Felix Peña (Gte Adm y Financ.) Cristian Pérez (activos Fijos)  Freddy Marcial Santana Martínez
Yudith Valera 
Contadora 
judithv19@hotmail.com
</t>
  </si>
  <si>
    <t>Oficina Nacional de Evaluación Sísmica y Vulnerabilidad de Infraestructura (ONESVIE)</t>
  </si>
  <si>
    <t>Servicio Meteorológico Nacional</t>
  </si>
  <si>
    <t>010012001008</t>
  </si>
  <si>
    <t>SERVICIO METEOROLÓGICO NACIONAL</t>
  </si>
  <si>
    <t xml:space="preserve">Los mameyes </t>
  </si>
  <si>
    <t>809) 788-1122 / (809) 200-8585</t>
  </si>
  <si>
    <t>Lic. Mercedes de la Crúz</t>
  </si>
  <si>
    <t>Gilberto-Kenia</t>
  </si>
  <si>
    <t>Comisión Presidencial para la Modernización y Seguridad Portuarias</t>
  </si>
  <si>
    <t>010012001009</t>
  </si>
  <si>
    <t>Comisión Presidencial para la Moder. y Seguridad Portuaria</t>
  </si>
  <si>
    <t xml:space="preserve">809-565-4600 </t>
  </si>
  <si>
    <t>Yesenia Ruiz</t>
  </si>
  <si>
    <r>
      <t>Ministerio de Industria y Comercio</t>
    </r>
    <r>
      <rPr>
        <b/>
        <sz val="10"/>
        <color indexed="10"/>
        <rFont val="Times New Roman"/>
        <family val="1"/>
      </rPr>
      <t xml:space="preserve"> (MIC)</t>
    </r>
  </si>
  <si>
    <t>010013001001</t>
  </si>
  <si>
    <t>Secretaria de Estado de Industria y Comercio</t>
  </si>
  <si>
    <t>Ave. 27 de Febrero esq. Ave. Luperón, Santo Domingo</t>
  </si>
  <si>
    <t>809-685-5171 ext 6352, 6356 6131 Contabilidad ( 6308) Carmen Lapai, (6241)</t>
  </si>
  <si>
    <t>Renny Cohen Funcional, Carmen , Ejecución</t>
  </si>
  <si>
    <t>Ministerio de Industria, Comercio y Mipymes (Micm)</t>
  </si>
  <si>
    <t>Ministerio de Industria y Comercio (MIC)</t>
  </si>
  <si>
    <r>
      <t>Industria Nacional de la Aguja</t>
    </r>
    <r>
      <rPr>
        <b/>
        <sz val="10"/>
        <color indexed="10"/>
        <rFont val="Times New Roman"/>
        <family val="1"/>
      </rPr>
      <t xml:space="preserve"> (INAGUJA)</t>
    </r>
  </si>
  <si>
    <t>010013001007</t>
  </si>
  <si>
    <t>INDUSTRIA NACIONAL de la AGUJA</t>
  </si>
  <si>
    <t>Calle 49 #49 Ens. La Fe, detrás de Artesanía, al lado de Salud Pub.</t>
  </si>
  <si>
    <t xml:space="preserve">809-566-2170 ext 234, 241/565-2288/ 809-599-9786 </t>
  </si>
  <si>
    <t>Lic. Luis mendieta -Contador y el Sr. Franklin  Zaya Funcional</t>
  </si>
  <si>
    <t>Industria Nacional de la Aguja</t>
  </si>
  <si>
    <t>Industria Nacional de la Aguja (INAGUJA)</t>
  </si>
  <si>
    <r>
      <t>Oficina Nacional de Derecho de Autor</t>
    </r>
    <r>
      <rPr>
        <b/>
        <sz val="10"/>
        <color indexed="10"/>
        <rFont val="Times New Roman"/>
        <family val="1"/>
      </rPr>
      <t xml:space="preserve"> (ONDA)</t>
    </r>
  </si>
  <si>
    <t>010013001008</t>
  </si>
  <si>
    <t>Oficina Nacional de Derecho de Autor</t>
  </si>
  <si>
    <t>C/ Modesto Díaz #2 zona universitaria, Edif. Archivo General de la Nación.</t>
  </si>
  <si>
    <t>809-508-7373</t>
  </si>
  <si>
    <t>Lic. Maribel  Beriguette</t>
  </si>
  <si>
    <r>
      <t xml:space="preserve">Dirección de Fomento y Desarrollo de la Artesanía Nacional </t>
    </r>
    <r>
      <rPr>
        <b/>
        <sz val="10"/>
        <color indexed="10"/>
        <rFont val="Times New Roman"/>
        <family val="1"/>
      </rPr>
      <t>(FODEARTE)</t>
    </r>
  </si>
  <si>
    <t xml:space="preserve">  010013001009</t>
  </si>
  <si>
    <t>Dirección de Fomento y Desarrollo Artesanía Nac. (FODEARTE)</t>
  </si>
  <si>
    <t>401517922</t>
  </si>
  <si>
    <t xml:space="preserve">Ave. Independencia #660, Zona Universitaria (entre la Ave. Alma Mater y C/Amin Abel) </t>
  </si>
  <si>
    <t>809-333-8626 ext 226 y 222</t>
  </si>
  <si>
    <t>Yudelka Rodriguez</t>
  </si>
  <si>
    <t>Dirección de Fomento y Desarrollo de la Artesanía Nacional (FODEARTE)</t>
  </si>
  <si>
    <r>
      <t xml:space="preserve">Consejo de Coordinación de la Zona Especial de Desarrollo Fronterizo </t>
    </r>
    <r>
      <rPr>
        <b/>
        <sz val="10"/>
        <color indexed="10"/>
        <rFont val="Times New Roman"/>
        <family val="1"/>
      </rPr>
      <t>(CCDF)</t>
    </r>
  </si>
  <si>
    <t xml:space="preserve">  010013001010</t>
  </si>
  <si>
    <t>Consejo de Coord de la Zona Especial de Des. Fronterizo CCDF</t>
  </si>
  <si>
    <t>401-51429-1</t>
  </si>
  <si>
    <t>(809) 475-3932</t>
  </si>
  <si>
    <t>Licda. Aida Luz Batista, Licda. Raysa Martínez</t>
  </si>
  <si>
    <t>Consejo de Coordinación de la Zona Especial de Desarrollo Fronterizo (CCDF)</t>
  </si>
  <si>
    <t>Ministerio de Turismo</t>
  </si>
  <si>
    <t>010014001001</t>
  </si>
  <si>
    <t>Secretaria de Estado de Turismo</t>
  </si>
  <si>
    <t>Ave. Cayetano Germosen esq. Gral. Gregorio Luperón, Mirador Sur</t>
  </si>
  <si>
    <t>809-221-4660 ext 2051</t>
  </si>
  <si>
    <t>Wanda Magdalena Valdez e informático Arcides</t>
  </si>
  <si>
    <r>
      <t xml:space="preserve">Comité Ejecutor de Infraestructura en Zonas Turísticas </t>
    </r>
    <r>
      <rPr>
        <b/>
        <sz val="10"/>
        <color indexed="10"/>
        <rFont val="Times New Roman"/>
        <family val="1"/>
      </rPr>
      <t>(CEIZTUR)</t>
    </r>
  </si>
  <si>
    <t>010014001003</t>
  </si>
  <si>
    <t>Comité Ejecutor de Infraestructura En Zonas Turísticas (CEIZTU</t>
  </si>
  <si>
    <t>Av. Cayetano Germosén, esq. Av. Gral Gregorio Luperón, sector Mirador Sur, Santo Domingo, D. N.</t>
  </si>
  <si>
    <t>809-221-4660  ext 3034-3041</t>
  </si>
  <si>
    <t>Contadora, Anjolany Germocen. Rafael Ant. Martinez, Encargado de Planificacion y Desarrollo de Proyectos.</t>
  </si>
  <si>
    <t>Comite Ejecutor de Infraestructa en Zonas Turisticas (Ceiztur)</t>
  </si>
  <si>
    <t>Comité Ejecutor de Infraestructura en Zonas Turísticas (CEIZTUR)</t>
  </si>
  <si>
    <t>Procuraduría General de la República Dominicana</t>
  </si>
  <si>
    <t>010015001001</t>
  </si>
  <si>
    <t>Procuraduría General de la Republica</t>
  </si>
  <si>
    <t xml:space="preserve">Av. Jimenez Moya, Esq. Juan Ventura Simó, Centro de los Héroes la Feria </t>
  </si>
  <si>
    <t xml:space="preserve"> 809-533-3522 ext 312</t>
  </si>
  <si>
    <t>Rosa Mirna Enc de activo y Ana Cruz. Luis Matos, Asistente. Rosanna Lugo, Contadora Ext 197</t>
  </si>
  <si>
    <t>Procuraduria General de la República Dominicana</t>
  </si>
  <si>
    <r>
      <t xml:space="preserve">Ministerio de la Mujer </t>
    </r>
    <r>
      <rPr>
        <b/>
        <sz val="10"/>
        <color indexed="10"/>
        <rFont val="Times New Roman"/>
        <family val="1"/>
      </rPr>
      <t>(SEM)</t>
    </r>
  </si>
  <si>
    <t>010016001001</t>
  </si>
  <si>
    <t>Secretaria de Estado de la Mujer</t>
  </si>
  <si>
    <t xml:space="preserve">Ave. México esq. 30 de marzo, ofic. Gubernamentales, bloque D, 2do.piso.                      </t>
  </si>
  <si>
    <t>809-685-3755 ext 2113</t>
  </si>
  <si>
    <t>Sra. Silvestre Martinez</t>
  </si>
  <si>
    <t>Ministerio de la Mujer</t>
  </si>
  <si>
    <t>Ministerio de la Mujer (SEM)</t>
  </si>
  <si>
    <t>Ministerio de Cultura</t>
  </si>
  <si>
    <t>010017001001</t>
  </si>
  <si>
    <t>Secretaria de Estado de Cultura</t>
  </si>
  <si>
    <t xml:space="preserve">Ave. George Washington Esq. Vicini Burgos ( Frente al parque Eugenio Maria de Hostos) </t>
  </si>
  <si>
    <t>809- 221-4141 ext 515; 237</t>
  </si>
  <si>
    <t>Lic. Kenia Mora, Enc. Contabilidad, Lic. Fatima Batista, Enc. Activos</t>
  </si>
  <si>
    <t>Orquesta Sinfónica Nacional</t>
  </si>
  <si>
    <t>010017001003</t>
  </si>
  <si>
    <t>Av. Máximo Gómez, Santo Domingo, Palacio de Bellas Artes en el 2do Nivel</t>
  </si>
  <si>
    <t xml:space="preserve">(809) 688-4086 y 688-4660 y 829-946-2674 Ext-2163-2161
</t>
  </si>
  <si>
    <t>Licda. Juana Heredia, Encargada de Contabilidad.</t>
  </si>
  <si>
    <t>Biblioteca Nacional Pedro Henríquez Ureña</t>
  </si>
  <si>
    <t>010017001002</t>
  </si>
  <si>
    <t>Biblioteca  Nacional Pedro Henríquez Ureña</t>
  </si>
  <si>
    <t>C/ César Nicolás Pénson #91 Distrito Nacional, D.N. 10204</t>
  </si>
  <si>
    <t>829-946-2674 ext 2163-2161-2136</t>
  </si>
  <si>
    <t>Enmanuel Montero/Julisa Salazar</t>
  </si>
  <si>
    <t>Dirección General de Bellas Artes</t>
  </si>
  <si>
    <t> 010017001005</t>
  </si>
  <si>
    <t xml:space="preserve">809-687-0504 Ext. 2113; 2115 </t>
  </si>
  <si>
    <t xml:space="preserve">TIRSA IVONNE SANCHEZ SILVA    </t>
  </si>
  <si>
    <t>Ministerio de la Juventud</t>
  </si>
  <si>
    <t>010018001001</t>
  </si>
  <si>
    <t>Secretaria de Estado de la Juventud</t>
  </si>
  <si>
    <t>Av. Jiménez Moya #71 Esq. Desiderio Arias , La Julia.</t>
  </si>
  <si>
    <t>809-508-7227 ext 1907,286,228</t>
  </si>
  <si>
    <t>Lidia Cubilette ,Yaila Hernández,Jorge Méndez; Financiera Lic. Egdalia.</t>
  </si>
  <si>
    <t>Ministerio de Medio Ambiente y Recursos Naturales</t>
  </si>
  <si>
    <t>010019001001</t>
  </si>
  <si>
    <t>Secretaria de Estado de Medio Ambiente y Recursos Naturales</t>
  </si>
  <si>
    <t>Ave. Cayetano Germosen Esq. Av. Luperón, el Pedregal.     Frente al Banco de Reservas</t>
  </si>
  <si>
    <t>809-567-4300 ext 6330</t>
  </si>
  <si>
    <t>Félix Aguiar, Rafael Macario funcionales</t>
  </si>
  <si>
    <t>Ministerio  de Medio Ambiente y Recursos Naturales</t>
  </si>
  <si>
    <t>Unidad Técnica Ejecutora de Proyectos de Desarrollo Agroforestal</t>
  </si>
  <si>
    <t>010019001006</t>
  </si>
  <si>
    <t>Unidad Técnica Ejec de Proy de Des Agroforestal de Pres Rep.</t>
  </si>
  <si>
    <t>Ministerio de Educación Superior, Ciencia y Tecnología</t>
  </si>
  <si>
    <t>010020001001</t>
  </si>
  <si>
    <t>Secretaria de Estado de Educ. Superior, Ciencia y Tecnología</t>
  </si>
  <si>
    <t>Av. Máximo Gómez  #31,esq. Pedro Henríquez Ureña</t>
  </si>
  <si>
    <t>809-731-1100   ext 4280, 4281, 4113;  829-452-5562, 4428, 6555</t>
  </si>
  <si>
    <t xml:space="preserve">sr. Musolini, Alexis, Fabio, Sr. Musolini, Santo Brioso, Juan Abreu </t>
  </si>
  <si>
    <t>Ministerio de Educación Superior, Ciencia y Tecnologia</t>
  </si>
  <si>
    <r>
      <t xml:space="preserve">Instituto Tecnológico de las Américas </t>
    </r>
    <r>
      <rPr>
        <b/>
        <sz val="10"/>
        <color indexed="10"/>
        <rFont val="Times New Roman"/>
        <family val="1"/>
      </rPr>
      <t>(ITLA)</t>
    </r>
  </si>
  <si>
    <t>010020001002</t>
  </si>
  <si>
    <t>Instituto Tecnológico de las Américas</t>
  </si>
  <si>
    <t xml:space="preserve"> Autopista Las Américas, Km. 27, PCSD, La Caleta, Boca Chica.</t>
  </si>
  <si>
    <t xml:space="preserve">809-738-4852 ext. 276, 250, 248 </t>
  </si>
  <si>
    <t>Nerys Gomez/ funcional Alcibiades Paredes</t>
  </si>
  <si>
    <t>Instituto Tecnológico de las Américas (ITLA)</t>
  </si>
  <si>
    <r>
      <t xml:space="preserve">Instituto </t>
    </r>
    <r>
      <rPr>
        <sz val="10"/>
        <color indexed="10"/>
        <rFont val="Times New Roman"/>
        <family val="1"/>
      </rPr>
      <t>Tecnológico</t>
    </r>
    <r>
      <rPr>
        <sz val="10"/>
        <color indexed="8"/>
        <rFont val="Times New Roman"/>
        <family val="1"/>
      </rPr>
      <t xml:space="preserve"> Superior Comunitario </t>
    </r>
    <r>
      <rPr>
        <b/>
        <sz val="10"/>
        <color indexed="10"/>
        <rFont val="Times New Roman"/>
        <family val="1"/>
      </rPr>
      <t>(ITSC)</t>
    </r>
  </si>
  <si>
    <t>010020001003</t>
  </si>
  <si>
    <t>Instituto Técnico Superior Comunitario</t>
  </si>
  <si>
    <t xml:space="preserve"> Carretera Mella KM. 14 Esquina. Francisco Del Rosario Sánchez, San Luis Distrito Municipal, Santo Domingo Este, República Dominicana</t>
  </si>
  <si>
    <t>809-475-4872 Ext.2340 y 2339</t>
  </si>
  <si>
    <t>Lic. Luis Monte/ Funcional Yeris Castro Jimenez</t>
  </si>
  <si>
    <t>Instituto Tecnológico Superior Comunitario (ITSC)</t>
  </si>
  <si>
    <t>Comisión Internacional Asesora Ciencia y Tecnología</t>
  </si>
  <si>
    <t>010020001004</t>
  </si>
  <si>
    <t>Av. 27 de Febrero No. 421, Plaza Dominica en el sector El Millon, local 3D3,</t>
  </si>
  <si>
    <t>809-565-2652- Area financiera /565-3781;809-565-2108</t>
  </si>
  <si>
    <t>Lic.Luz Bueno Directora Financiera/ Julia Tejeda Contadora/ Laura Rojas Asistente</t>
  </si>
  <si>
    <t>Ministerio de Economía, Planificación y desarrollo</t>
  </si>
  <si>
    <t>010021001003</t>
  </si>
  <si>
    <t>Ministerio de Economía, Planif. y Desarrollo</t>
  </si>
  <si>
    <t xml:space="preserve">Av. México esq. Dr. Delgado, Santo Domingo, Rep. Dom. </t>
  </si>
  <si>
    <t>809-688-7000 ext 3058</t>
  </si>
  <si>
    <t>Manolo Caba encargado/  funcional Alba Lora</t>
  </si>
  <si>
    <t>Ministerio de Economia, Planificación y Desarrollo</t>
  </si>
  <si>
    <t>Dirección General de Cooperación Multilateral</t>
  </si>
  <si>
    <t>010021001002</t>
  </si>
  <si>
    <t>Dirección de Cooperación Multilateral (DIGECOM)</t>
  </si>
  <si>
    <t>Oficinas Gubernamentales, Bloque A. 1er Nivel, Av. Mexico, frente al Palacio Presidencial.</t>
  </si>
  <si>
    <t>809 - 221-8618 ext 285,280,240</t>
  </si>
  <si>
    <t>Rosa Esten/ Funcional Sra. Jacqueline Vasquez</t>
  </si>
  <si>
    <t>Direccion General de Cooperacion Multilateral</t>
  </si>
  <si>
    <r>
      <t xml:space="preserve">Dirección General de Ordenamiento y Desarrollo Territorial </t>
    </r>
    <r>
      <rPr>
        <b/>
        <sz val="10"/>
        <color indexed="10"/>
        <rFont val="Times New Roman"/>
        <family val="1"/>
      </rPr>
      <t>(DGODT)</t>
    </r>
  </si>
  <si>
    <t>010021001007</t>
  </si>
  <si>
    <t>Dirección General de Ordenamiento y Desarrollo Territorial</t>
  </si>
  <si>
    <t>C/César Nicolás Pénzon,No.48;Gazcue</t>
  </si>
  <si>
    <t>809-682-5170 ext107</t>
  </si>
  <si>
    <t>Jesús Amado Batista enc. contab.y Roxana volqué</t>
  </si>
  <si>
    <t>Dirección General de Ordenamiento y Desarrollo Territorial (DGODT)</t>
  </si>
  <si>
    <t>Oficina Nacional de Estadísticas</t>
  </si>
  <si>
    <t>010021001009</t>
  </si>
  <si>
    <t>Capacitación, Análisis y Estudios Estadísticos</t>
  </si>
  <si>
    <t>Av. México Esq.. Leopoldo Navarro, Of.Gub. Edif. Juan Pablo Duarte; piso 9</t>
  </si>
  <si>
    <t xml:space="preserve"> 809-682-7777 ext 294 y 244</t>
  </si>
  <si>
    <t>José Bolívar Gil</t>
  </si>
  <si>
    <t>Oficina Nacional de Estadisticas</t>
  </si>
  <si>
    <t>Gobernación del Edificio de Oficinas Gubernamentales</t>
  </si>
  <si>
    <t>010021001017</t>
  </si>
  <si>
    <t>Gobernación del Edificio de Oficinas Gubernamental</t>
  </si>
  <si>
    <t>Avenidad Mexico Esq.Dr. Delgado/30 de Marzo</t>
  </si>
  <si>
    <t xml:space="preserve"> 809-221-8502 ext 4 </t>
  </si>
  <si>
    <t xml:space="preserve">Lic. Carlos Namis/ Júnior Sánchez y Yoselin  enc contabilidad, Vladimir García Enc de Activo Fijo   809-221-8502 ext 4 </t>
  </si>
  <si>
    <t>Gobernacion del Edificio de Oficinas Gubernamentales</t>
  </si>
  <si>
    <r>
      <t xml:space="preserve">Ministerio de Administración Pública </t>
    </r>
    <r>
      <rPr>
        <b/>
        <sz val="10"/>
        <color indexed="10"/>
        <rFont val="Times New Roman"/>
        <family val="1"/>
      </rPr>
      <t>(SEAP)</t>
    </r>
  </si>
  <si>
    <t>010022001001</t>
  </si>
  <si>
    <t>Secretaria de Estado de Administración Pública(SEAP)</t>
  </si>
  <si>
    <t>Av. Mexico, esq Leopoldo Navarro, edficio Gubernamental Juan Pablo Duarte, piso12</t>
  </si>
  <si>
    <t>809-682-3298 ext 228</t>
  </si>
  <si>
    <t xml:space="preserve"> Funcional Sra. Merida Valdez/ Milciades Pérez Cuello -Activos  /Mateo Ramón contador</t>
  </si>
  <si>
    <t>Ministerio de Administracion pública</t>
  </si>
  <si>
    <t>Ministerio de Administración Pública (SEAP)</t>
  </si>
  <si>
    <t>Instituto Nacional de Administración Pública</t>
  </si>
  <si>
    <t>010022001002</t>
  </si>
  <si>
    <t>Av. México Esq.. Leopoldo Navarro Edificio Juan Pablo Duarte, Piso No.14</t>
  </si>
  <si>
    <t>809-689-8955 ext 287,244</t>
  </si>
  <si>
    <t>Emiliano Genao</t>
  </si>
  <si>
    <t>Ministerio de Energía y Minas</t>
  </si>
  <si>
    <t>010034001001</t>
  </si>
  <si>
    <t>Ave. Tiradentes # 53, Esq. Heriberto Pieter, Bloque B, Ensanche Naco, Santo Domingo, R.D.</t>
  </si>
  <si>
    <t>809-373-1800 ex 2177, 2186</t>
  </si>
  <si>
    <t>Arlene Calderon Funcional/ Enc contabilidad Lic. Jose Garcia</t>
  </si>
  <si>
    <t>Ministerio de Energia y Minas</t>
  </si>
  <si>
    <t>Yudelka-Mejía</t>
  </si>
  <si>
    <t>Dirección General de Minería</t>
  </si>
  <si>
    <t>010034001002</t>
  </si>
  <si>
    <t>Avenida México # 419, Esq. Leopoldo Navarro, Edificio Gubernamental Juan Pablo Duarte,  Piso 10, Gazcue, Santo Domingo, R.D.</t>
  </si>
  <si>
    <t>809-685-8191 ext 263, 223</t>
  </si>
  <si>
    <t xml:space="preserve">Angilic Diaz  funcional / Claudia Reyes enc cont </t>
  </si>
  <si>
    <t>Direccion General de Mineria</t>
  </si>
  <si>
    <t>Remediación Ambiental Mina Pueblo Viejo</t>
  </si>
  <si>
    <t>010034001005</t>
  </si>
  <si>
    <t>809-685-5171  ext 6303 ; 809-685-9125 ext.100;  809-689-1035</t>
  </si>
  <si>
    <t>Funcional Roselyn Mercedes  /Ovidio Garcia</t>
  </si>
  <si>
    <t>Consejo del Poder Judicial</t>
  </si>
  <si>
    <t>010023001001</t>
  </si>
  <si>
    <t>Suprema Corte de Justicia</t>
  </si>
  <si>
    <t>Av. Enríquez Jimenez Moya Esq.. Juan de Dios Ventura Simo, Centro de los Héroes de Constanza Maimón y Hesteohondo, D.N.</t>
  </si>
  <si>
    <t>809-533-3191 ext 2025</t>
  </si>
  <si>
    <t>Sr. Leodoro. Enc Activos Fijos/ Victor Estevez, Contador</t>
  </si>
  <si>
    <t>Consejo Del Poder Judicial</t>
  </si>
  <si>
    <r>
      <t xml:space="preserve">Junta Central Electoral </t>
    </r>
    <r>
      <rPr>
        <b/>
        <sz val="10"/>
        <color indexed="10"/>
        <rFont val="Times New Roman"/>
        <family val="1"/>
      </rPr>
      <t>(JCE)</t>
    </r>
  </si>
  <si>
    <t>010024001001</t>
  </si>
  <si>
    <t>Junta Central Electoral</t>
  </si>
  <si>
    <t xml:space="preserve">Av. 27 de febrero, Esq. Gregorio Luperón, frente a la  plaza de la Bandera  </t>
  </si>
  <si>
    <t xml:space="preserve">809-539-8579 cel 829-474-9516; Lic. Ogando 809-539-5419 ext 2376  </t>
  </si>
  <si>
    <t>Lic. Johans Caimares</t>
  </si>
  <si>
    <t>Cámara de Cuentas de la República Dominicana</t>
  </si>
  <si>
    <t>010025001001</t>
  </si>
  <si>
    <t>Cámara de Cuentas</t>
  </si>
  <si>
    <t>Ave. 27 de Febrero Esq. Abreu, Edif. Manuel Fernández Mármol</t>
  </si>
  <si>
    <t>809-682-3290 ext 268 y 361, 391</t>
  </si>
  <si>
    <t>Contadora Carmen Hernández / Funcional Joel Lugo y Marisol Guillen</t>
  </si>
  <si>
    <t>Camara de Cuentas de la República Dominicana</t>
  </si>
  <si>
    <t>Tribunal Constitucional</t>
  </si>
  <si>
    <t>010029001001</t>
  </si>
  <si>
    <t xml:space="preserve">Av. Luperón Esq. 27 de Febrero, Plaza de la Bandera </t>
  </si>
  <si>
    <t>809-274-4445</t>
  </si>
  <si>
    <t>Piedad Cabral Enc. Contabilidad/ Asistente Aracelis.</t>
  </si>
  <si>
    <t>Defensor del Pueblo</t>
  </si>
  <si>
    <t>010030001001</t>
  </si>
  <si>
    <t>Av. 27 de Febrero Esq. Tiradentes, Plaza Merengue</t>
  </si>
  <si>
    <t>celular: 809-949-2479/ oficina: 809-381-4777</t>
  </si>
  <si>
    <t>Doctora Zoila Medina y Maria Ramos</t>
  </si>
  <si>
    <r>
      <t>Tribunal Superior Electoral</t>
    </r>
    <r>
      <rPr>
        <b/>
        <sz val="10"/>
        <color indexed="10"/>
        <rFont val="Times New Roman"/>
        <family val="1"/>
      </rPr>
      <t xml:space="preserve"> (TSE)</t>
    </r>
  </si>
  <si>
    <t>010028001001</t>
  </si>
  <si>
    <t>Tribunal Contencioso Electoral</t>
  </si>
  <si>
    <t xml:space="preserve">Av. Jimenez Moya, Esq. Juan de Dios Ventura Simó, Centro de los Héroes la Feria </t>
  </si>
  <si>
    <t>809-535-0075 ext 4073</t>
  </si>
  <si>
    <t>Freddy Ramon Acosta Cabrera</t>
  </si>
  <si>
    <t>Tribunal Superior Electoral Tse</t>
  </si>
  <si>
    <t>Tribunal Superior  Electoral (TSE)</t>
  </si>
  <si>
    <r>
      <t xml:space="preserve">Ministerio de Hacienda </t>
    </r>
    <r>
      <rPr>
        <b/>
        <sz val="10"/>
        <color indexed="10"/>
        <rFont val="Times New Roman"/>
        <family val="1"/>
      </rPr>
      <t>(Deuda Pública)</t>
    </r>
  </si>
  <si>
    <t>010026001001</t>
  </si>
  <si>
    <t>Deuda Publica y Otras Operaciones Financieras</t>
  </si>
  <si>
    <t>Av., México # 45,Esq. Leopoldo Navarro</t>
  </si>
  <si>
    <t>Capítulos Virtuales</t>
  </si>
  <si>
    <t>Ministerio de Hacienda (Deuda pública)</t>
  </si>
  <si>
    <r>
      <t>Ministerio de Hacienda</t>
    </r>
    <r>
      <rPr>
        <b/>
        <sz val="10"/>
        <color indexed="10"/>
        <rFont val="Times New Roman"/>
        <family val="1"/>
      </rPr>
      <t xml:space="preserve"> (Obligaciones del Tesoro)</t>
    </r>
  </si>
  <si>
    <t>010027001001</t>
  </si>
  <si>
    <t>Sec. de Est. Hacienda-Obligaciones del Tesoro</t>
  </si>
  <si>
    <t>Ministerio de Hacienda (Obligaciones del Tesoro)</t>
  </si>
  <si>
    <t>LLAVE</t>
  </si>
  <si>
    <t>( VALORES EN RD$ )</t>
  </si>
  <si>
    <t>FUENTES DE FINANCIAMIENTO</t>
  </si>
  <si>
    <t>Presupuesto Aprobado</t>
  </si>
  <si>
    <t>Monto No Presupuestado Aprobado</t>
  </si>
  <si>
    <t>Mas o Menos : Modificaciones Presupuestarias</t>
  </si>
  <si>
    <t>Menos: Presupuesto No Ejecutado</t>
  </si>
  <si>
    <t>PRESUPUESTO EJECUTADO</t>
  </si>
  <si>
    <t>TOTAL RECURSOS</t>
  </si>
  <si>
    <t>GASTOS</t>
  </si>
  <si>
    <t>SERVICIOS PERSONALES</t>
  </si>
  <si>
    <t>SERVICIOS NO PERSONALES</t>
  </si>
  <si>
    <t>Servicios de Comunicaciones</t>
  </si>
  <si>
    <t>Servicios Básicos</t>
  </si>
  <si>
    <t>Publicidad, Impresiones y Encuadernaciones</t>
  </si>
  <si>
    <t>Viaticos Dentro y Fuera del País</t>
  </si>
  <si>
    <t>Alquileres</t>
  </si>
  <si>
    <t>Seguros</t>
  </si>
  <si>
    <t>Conservación, Reparaciones Menores y Constr. Temp.</t>
  </si>
  <si>
    <t>Otros Servicios No personales Por Clasificar</t>
  </si>
  <si>
    <t>Alimentos y Productos Agroforestales</t>
  </si>
  <si>
    <t>Textiles y Vestuarios</t>
  </si>
  <si>
    <t>Productos de Papel, Carton e Impresos</t>
  </si>
  <si>
    <t>Productos Medicos-Quirurgicos</t>
  </si>
  <si>
    <t>Combustibles, Lubricantes, Productos químicos y Conexos</t>
  </si>
  <si>
    <t>Productos de Cuero, Caucho y Plastico</t>
  </si>
  <si>
    <t>Productos Quimicos</t>
  </si>
  <si>
    <t>Productos Minerales, Metálicos y No metálicos</t>
  </si>
  <si>
    <t>Productos y útiles Varios</t>
  </si>
  <si>
    <t>Mas: Ingresos por reclasificar</t>
  </si>
  <si>
    <t>RESULTADO OPERACIONAL AL FINAL DEL PERIODO</t>
  </si>
  <si>
    <t>Gastos de Anticipos Financieros Por Clasificar</t>
  </si>
  <si>
    <t>Derechos de uso de Licencias Informáticas</t>
  </si>
  <si>
    <t>Periodo probatorio de ingreso a carrera</t>
  </si>
  <si>
    <t>Interinato</t>
  </si>
  <si>
    <t>Empleados temporales</t>
  </si>
  <si>
    <t>Sueldos al personal fijo en tramite de pensiones</t>
  </si>
  <si>
    <t>compesancion servicio de seguridad</t>
  </si>
  <si>
    <t xml:space="preserve">ESTADO DE RESULTADO </t>
  </si>
  <si>
    <t xml:space="preserve">Judith Valera Beltran </t>
  </si>
  <si>
    <t>Andres Hernandez</t>
  </si>
  <si>
    <t xml:space="preserve">Enc.Division de Contabilidad </t>
  </si>
  <si>
    <t>Encagardo Division de Presupuesto</t>
  </si>
  <si>
    <t>Johanny Hernandez Morales</t>
  </si>
  <si>
    <t>Encargada Administrativa y Financiera</t>
  </si>
  <si>
    <t>Nota: El Balance General esta preparado con la ejecucion presupuestaria</t>
  </si>
  <si>
    <t>Mobiliario y equipo</t>
  </si>
  <si>
    <t>BIENES MUEBLE, INMUEBLES E INTANGIBLES</t>
  </si>
  <si>
    <t>Maquinaria y Herramienta</t>
  </si>
  <si>
    <t xml:space="preserve">    </t>
  </si>
  <si>
    <t>Prestaciones economicas</t>
  </si>
  <si>
    <t xml:space="preserve">Personal carácter eventual </t>
  </si>
  <si>
    <t>Fumigacion, Lavanderia</t>
  </si>
  <si>
    <t>Sueldo Anual no.13</t>
  </si>
  <si>
    <t>+</t>
  </si>
  <si>
    <t xml:space="preserve">                                                                                                         </t>
  </si>
  <si>
    <t>Compesacion extraordinaria Anual</t>
  </si>
  <si>
    <t>Compesancion cumplimiento MAP</t>
  </si>
  <si>
    <t xml:space="preserve">Incestivo por rendimiento individual </t>
  </si>
  <si>
    <t>Servicio de organización de eventos, festividades</t>
  </si>
  <si>
    <t xml:space="preserve"> </t>
  </si>
  <si>
    <t>Mobiliario y Equipo Industrial</t>
  </si>
  <si>
    <t>Equipos de Seguridad</t>
  </si>
  <si>
    <t xml:space="preserve">Equipos y aparato audiovisuales </t>
  </si>
  <si>
    <t>AL 30 DE  NOVIEMBRE  2023</t>
  </si>
  <si>
    <t>Transporte y Almacenaje Y FLETES</t>
  </si>
  <si>
    <t xml:space="preserve">Servicio de capacitacion </t>
  </si>
  <si>
    <t xml:space="preserve">servicios juridicos </t>
  </si>
  <si>
    <t xml:space="preserve">Equipode de comunicación, telecomunicaciones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</si>
</sst>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3" formatCode="_-* #,##0.00_-;\-* #,##0.00_-;_-* &quot;-&quot;??_-;_-@_-"/>
    <numFmt numFmtId="164" formatCode="_(&quot;$&quot;* #,##0.00_);_(&quot;$&quot;* \(#,##0.00\);_(&quot;$&quot;* &quot;-&quot;??_);_(@_)"/>
    <numFmt numFmtId="165" formatCode="_(* #,##0.00_);_(* \(#,##0.00\);_(* &quot;-&quot;??_);_(@_)"/>
    <numFmt numFmtId="166" formatCode="dd/mm/yy"/>
    <numFmt numFmtId="167" formatCode="_(* #,##0_);_(* \(#,##0\);_(* &quot;-&quot;??_);_(@_)"/>
    <numFmt numFmtId="168" formatCode="_(&quot;RD$&quot;* #,##0.00_);_(&quot;RD$&quot;* \(#,##0.00\);_(&quot;RD$&quot;* &quot;-&quot;??_);_(@_)"/>
    <numFmt numFmtId="169" formatCode="_(&quot;RD$&quot;* #.##0.00_);_(&quot;RD$&quot;* \(#.##0.00\);_(&quot;RD$&quot;* &quot;-&quot;??_);_(@_)"/>
    <numFmt numFmtId="170" formatCode="_-* #.##0.00\ _€_-;\-* #.##0.00\ _€_-;_-* &quot;-&quot;??\ _€_-;_-@_-"/>
  </numFmts>
  <fonts count="56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sz val="9"/>
      <name val="Arial"/>
      <family val="2"/>
    </font>
    <font>
      <sz val="10"/>
      <name val="Times New Roman"/>
      <family val="1"/>
    </font>
    <font>
      <b/>
      <sz val="10"/>
      <color indexed="10"/>
      <name val="Times New Roman"/>
      <family val="1"/>
    </font>
    <font>
      <sz val="8"/>
      <name val="Times New Roman"/>
      <family val="1"/>
    </font>
    <font>
      <b/>
      <sz val="9"/>
      <color indexed="30"/>
      <name val="Arial"/>
      <family val="2"/>
    </font>
    <font>
      <b/>
      <sz val="8"/>
      <name val="Times New Roman"/>
      <family val="1"/>
    </font>
    <font>
      <sz val="9"/>
      <name val="Times New Roman"/>
      <family val="1"/>
    </font>
    <font>
      <sz val="10"/>
      <color indexed="8"/>
      <name val="Times New Roman"/>
      <family val="1"/>
    </font>
    <font>
      <b/>
      <sz val="10"/>
      <name val="Times New Roman"/>
      <family val="1"/>
    </font>
    <font>
      <b/>
      <sz val="9"/>
      <name val="Times New Roman"/>
      <family val="1"/>
    </font>
    <font>
      <b/>
      <sz val="6"/>
      <name val="Arial"/>
      <family val="2"/>
    </font>
    <font>
      <b/>
      <sz val="7"/>
      <name val="Times New Roman"/>
      <family val="1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sz val="10"/>
      <color indexed="8"/>
      <name val="Times New Roman"/>
      <family val="1"/>
    </font>
    <font>
      <b/>
      <sz val="10"/>
      <color indexed="8"/>
      <name val="Times New Roman"/>
      <family val="1"/>
    </font>
    <font>
      <u/>
      <sz val="10"/>
      <color indexed="12"/>
      <name val="Arial"/>
      <family val="2"/>
    </font>
    <font>
      <sz val="10"/>
      <color indexed="10"/>
      <name val="Times New Roman"/>
      <family val="1"/>
    </font>
    <font>
      <sz val="7"/>
      <color indexed="8"/>
      <name val="Arial"/>
      <family val="2"/>
    </font>
    <font>
      <sz val="7"/>
      <name val="Arial"/>
      <family val="2"/>
    </font>
    <font>
      <sz val="11"/>
      <color rgb="FFFF0000"/>
      <name val="Calibri"/>
      <family val="2"/>
      <scheme val="minor"/>
    </font>
    <font>
      <b/>
      <sz val="9"/>
      <color rgb="FFFF0000"/>
      <name val="Arial"/>
      <family val="2"/>
    </font>
    <font>
      <b/>
      <sz val="10"/>
      <color rgb="FFFF0000"/>
      <name val="Times New Roman"/>
      <family val="1"/>
    </font>
    <font>
      <sz val="10"/>
      <color theme="1"/>
      <name val="Times New Roman"/>
      <family val="1"/>
    </font>
    <font>
      <sz val="9"/>
      <color theme="1"/>
      <name val="Calibri"/>
      <family val="2"/>
      <scheme val="minor"/>
    </font>
    <font>
      <sz val="9"/>
      <color rgb="FFFF0000"/>
      <name val="Arial"/>
      <family val="2"/>
    </font>
    <font>
      <sz val="11"/>
      <name val="Calibri"/>
      <family val="2"/>
      <scheme val="minor"/>
    </font>
    <font>
      <sz val="10"/>
      <name val="Calibri"/>
      <family val="2"/>
      <scheme val="minor"/>
    </font>
    <font>
      <sz val="8"/>
      <color theme="1"/>
      <name val="Calibri"/>
      <family val="2"/>
      <scheme val="minor"/>
    </font>
    <font>
      <sz val="10"/>
      <color rgb="FFFF0000"/>
      <name val="Times New Roman"/>
      <family val="1"/>
    </font>
    <font>
      <sz val="11"/>
      <color rgb="FF000000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name val="Calibri"/>
      <family val="2"/>
      <scheme val="minor"/>
    </font>
    <font>
      <sz val="10"/>
      <color rgb="FF000000"/>
      <name val="Times New Roman"/>
      <family val="1"/>
    </font>
    <font>
      <sz val="7"/>
      <color theme="1"/>
      <name val="Calibri"/>
      <family val="2"/>
      <scheme val="minor"/>
    </font>
    <font>
      <i/>
      <sz val="14"/>
      <name val="Arial"/>
      <family val="2"/>
    </font>
    <font>
      <sz val="8"/>
      <name val="Arial"/>
      <family val="2"/>
    </font>
    <font>
      <b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name val="Arial"/>
      <family val="2"/>
    </font>
    <font>
      <b/>
      <sz val="11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sz val="14"/>
      <color rgb="FF000000"/>
      <name val="Arial Bold"/>
    </font>
    <font>
      <sz val="14"/>
      <name val="Geneva"/>
    </font>
    <font>
      <b/>
      <sz val="14"/>
      <name val="Geneva"/>
    </font>
  </fonts>
  <fills count="23">
    <fill>
      <patternFill patternType="none"/>
    </fill>
    <fill>
      <patternFill patternType="gray125"/>
    </fill>
    <fill>
      <patternFill patternType="solid">
        <fgColor rgb="FFFFCCFF"/>
        <bgColor indexed="64"/>
      </patternFill>
    </fill>
    <fill>
      <patternFill patternType="solid">
        <fgColor rgb="FF99FFC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FF99"/>
        <bgColor indexed="64"/>
      </patternFill>
    </fill>
    <fill>
      <patternFill patternType="solid">
        <fgColor rgb="FF00CCFF"/>
        <bgColor indexed="64"/>
      </patternFill>
    </fill>
    <fill>
      <patternFill patternType="solid">
        <fgColor rgb="FF99FF66"/>
        <bgColor indexed="64"/>
      </patternFill>
    </fill>
    <fill>
      <patternFill patternType="solid">
        <fgColor rgb="FF21DE12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CCFF33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66FF66"/>
        <bgColor indexed="64"/>
      </patternFill>
    </fill>
    <fill>
      <patternFill patternType="solid">
        <fgColor rgb="FFCCCC00"/>
        <bgColor indexed="64"/>
      </patternFill>
    </fill>
    <fill>
      <patternFill patternType="solid">
        <fgColor rgb="FF00CC66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indexed="9"/>
        <bgColor indexed="64"/>
      </patternFill>
    </fill>
  </fills>
  <borders count="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indexed="64"/>
      </left>
      <right style="thin">
        <color theme="0" tint="-0.499984740745262"/>
      </right>
      <top style="thin">
        <color indexed="64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indexed="64"/>
      </top>
      <bottom style="thin">
        <color theme="0" tint="-0.499984740745262"/>
      </bottom>
      <diagonal/>
    </border>
    <border>
      <left/>
      <right/>
      <top style="thin">
        <color indexed="64"/>
      </top>
      <bottom style="double">
        <color indexed="64"/>
      </bottom>
      <diagonal/>
    </border>
  </borders>
  <cellStyleXfs count="19">
    <xf numFmtId="0" fontId="0" fillId="0" borderId="0"/>
    <xf numFmtId="0" fontId="24" fillId="0" borderId="0" applyNumberFormat="0" applyFill="0" applyBorder="0" applyAlignment="0" applyProtection="0">
      <alignment vertical="top"/>
      <protection locked="0"/>
    </xf>
    <xf numFmtId="165" fontId="3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0" fontId="3" fillId="0" borderId="0"/>
    <xf numFmtId="0" fontId="2" fillId="0" borderId="0"/>
    <xf numFmtId="0" fontId="2" fillId="0" borderId="0"/>
    <xf numFmtId="0" fontId="1" fillId="0" borderId="0"/>
    <xf numFmtId="168" fontId="3" fillId="0" borderId="0" applyFont="0" applyFill="0" applyBorder="0" applyAlignment="0" applyProtection="0"/>
    <xf numFmtId="0" fontId="3" fillId="0" borderId="0"/>
    <xf numFmtId="165" fontId="1" fillId="0" borderId="0" applyFont="0" applyFill="0" applyBorder="0" applyAlignment="0" applyProtection="0"/>
    <xf numFmtId="169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" fillId="0" borderId="0"/>
    <xf numFmtId="164" fontId="1" fillId="0" borderId="0" applyFont="0" applyFill="0" applyBorder="0" applyAlignment="0" applyProtection="0"/>
  </cellStyleXfs>
  <cellXfs count="200">
    <xf numFmtId="0" fontId="0" fillId="0" borderId="0" xfId="0"/>
    <xf numFmtId="0" fontId="0" fillId="0" borderId="5" xfId="0" applyBorder="1"/>
    <xf numFmtId="0" fontId="0" fillId="6" borderId="0" xfId="0" applyFill="1"/>
    <xf numFmtId="0" fontId="31" fillId="0" borderId="0" xfId="0" applyFont="1" applyAlignment="1">
      <alignment vertical="center"/>
    </xf>
    <xf numFmtId="0" fontId="0" fillId="0" borderId="0" xfId="0" applyAlignment="1">
      <alignment horizontal="center"/>
    </xf>
    <xf numFmtId="0" fontId="32" fillId="0" borderId="0" xfId="0" applyFont="1"/>
    <xf numFmtId="0" fontId="14" fillId="0" borderId="0" xfId="6" applyFont="1" applyAlignment="1">
      <alignment horizontal="center" vertical="center" wrapText="1"/>
    </xf>
    <xf numFmtId="0" fontId="31" fillId="0" borderId="0" xfId="0" applyFont="1" applyAlignment="1">
      <alignment vertical="center" wrapText="1"/>
    </xf>
    <xf numFmtId="49" fontId="16" fillId="7" borderId="6" xfId="6" applyNumberFormat="1" applyFont="1" applyFill="1" applyBorder="1" applyAlignment="1">
      <alignment horizontal="center" vertical="center"/>
    </xf>
    <xf numFmtId="49" fontId="16" fillId="7" borderId="7" xfId="6" applyNumberFormat="1" applyFont="1" applyFill="1" applyBorder="1" applyAlignment="1">
      <alignment horizontal="center" vertical="center"/>
    </xf>
    <xf numFmtId="49" fontId="16" fillId="4" borderId="7" xfId="6" applyNumberFormat="1" applyFont="1" applyFill="1" applyBorder="1" applyAlignment="1">
      <alignment horizontal="center" vertical="center" wrapText="1"/>
    </xf>
    <xf numFmtId="0" fontId="18" fillId="2" borderId="7" xfId="0" applyFont="1" applyFill="1" applyBorder="1" applyAlignment="1">
      <alignment horizontal="center"/>
    </xf>
    <xf numFmtId="0" fontId="16" fillId="2" borderId="7" xfId="0" applyFont="1" applyFill="1" applyBorder="1" applyAlignment="1">
      <alignment horizontal="center" vertical="center"/>
    </xf>
    <xf numFmtId="49" fontId="16" fillId="7" borderId="7" xfId="6" applyNumberFormat="1" applyFont="1" applyFill="1" applyBorder="1" applyAlignment="1">
      <alignment horizontal="left" vertical="center"/>
    </xf>
    <xf numFmtId="49" fontId="16" fillId="8" borderId="7" xfId="6" applyNumberFormat="1" applyFont="1" applyFill="1" applyBorder="1" applyAlignment="1">
      <alignment horizontal="center" vertical="center" wrapText="1"/>
    </xf>
    <xf numFmtId="49" fontId="13" fillId="8" borderId="7" xfId="6" applyNumberFormat="1" applyFont="1" applyFill="1" applyBorder="1" applyAlignment="1">
      <alignment horizontal="center" wrapText="1"/>
    </xf>
    <xf numFmtId="49" fontId="16" fillId="2" borderId="7" xfId="6" applyNumberFormat="1" applyFont="1" applyFill="1" applyBorder="1" applyAlignment="1">
      <alignment horizontal="center" vertical="center"/>
    </xf>
    <xf numFmtId="49" fontId="16" fillId="4" borderId="7" xfId="6" applyNumberFormat="1" applyFont="1" applyFill="1" applyBorder="1" applyAlignment="1">
      <alignment horizontal="center" vertical="center"/>
    </xf>
    <xf numFmtId="165" fontId="19" fillId="7" borderId="7" xfId="2" applyFont="1" applyFill="1" applyBorder="1" applyAlignment="1">
      <alignment horizontal="center"/>
    </xf>
    <xf numFmtId="0" fontId="0" fillId="0" borderId="7" xfId="0" applyBorder="1" applyAlignment="1">
      <alignment wrapText="1"/>
    </xf>
    <xf numFmtId="0" fontId="33" fillId="4" borderId="7" xfId="5" applyFont="1" applyFill="1" applyBorder="1"/>
    <xf numFmtId="0" fontId="29" fillId="3" borderId="7" xfId="5" applyFont="1" applyFill="1" applyBorder="1" applyAlignment="1">
      <alignment horizontal="center" wrapText="1"/>
    </xf>
    <xf numFmtId="49" fontId="13" fillId="7" borderId="7" xfId="6" applyNumberFormat="1" applyFont="1" applyFill="1" applyBorder="1" applyAlignment="1">
      <alignment horizontal="center"/>
    </xf>
    <xf numFmtId="0" fontId="34" fillId="9" borderId="7" xfId="0" applyFont="1" applyFill="1" applyBorder="1"/>
    <xf numFmtId="165" fontId="34" fillId="9" borderId="7" xfId="2" applyFont="1" applyFill="1" applyBorder="1" applyAlignment="1">
      <alignment wrapText="1"/>
    </xf>
    <xf numFmtId="165" fontId="34" fillId="5" borderId="7" xfId="2" applyFont="1" applyFill="1" applyBorder="1" applyAlignment="1">
      <alignment wrapText="1"/>
    </xf>
    <xf numFmtId="165" fontId="28" fillId="9" borderId="7" xfId="2" applyFont="1" applyFill="1" applyBorder="1" applyAlignment="1">
      <alignment wrapText="1"/>
    </xf>
    <xf numFmtId="49" fontId="9" fillId="0" borderId="4" xfId="0" applyNumberFormat="1" applyFont="1" applyBorder="1"/>
    <xf numFmtId="49" fontId="9" fillId="0" borderId="5" xfId="0" applyNumberFormat="1" applyFont="1" applyBorder="1"/>
    <xf numFmtId="0" fontId="9" fillId="0" borderId="5" xfId="0" applyFont="1" applyBorder="1"/>
    <xf numFmtId="0" fontId="31" fillId="0" borderId="5" xfId="0" applyFont="1" applyBorder="1" applyAlignment="1">
      <alignment vertical="center" wrapText="1"/>
    </xf>
    <xf numFmtId="0" fontId="35" fillId="0" borderId="5" xfId="0" applyFont="1" applyBorder="1" applyAlignment="1">
      <alignment horizontal="center"/>
    </xf>
    <xf numFmtId="0" fontId="35" fillId="0" borderId="5" xfId="0" applyFont="1" applyBorder="1"/>
    <xf numFmtId="1" fontId="9" fillId="0" borderId="5" xfId="6" applyNumberFormat="1" applyFont="1" applyBorder="1" applyAlignment="1">
      <alignment horizontal="left"/>
    </xf>
    <xf numFmtId="0" fontId="14" fillId="0" borderId="0" xfId="6" applyFont="1" applyAlignment="1">
      <alignment horizontal="left" vertical="center" wrapText="1"/>
    </xf>
    <xf numFmtId="49" fontId="5" fillId="0" borderId="5" xfId="6" applyNumberFormat="1" applyBorder="1"/>
    <xf numFmtId="49" fontId="20" fillId="0" borderId="5" xfId="0" applyNumberFormat="1" applyFont="1" applyBorder="1"/>
    <xf numFmtId="0" fontId="21" fillId="10" borderId="5" xfId="0" applyFont="1" applyFill="1" applyBorder="1" applyAlignment="1">
      <alignment horizontal="center"/>
    </xf>
    <xf numFmtId="165" fontId="36" fillId="0" borderId="5" xfId="2" applyFont="1" applyFill="1" applyBorder="1"/>
    <xf numFmtId="0" fontId="7" fillId="11" borderId="5" xfId="0" applyFont="1" applyFill="1" applyBorder="1"/>
    <xf numFmtId="165" fontId="4" fillId="0" borderId="5" xfId="3" applyFont="1" applyBorder="1"/>
    <xf numFmtId="0" fontId="34" fillId="9" borderId="5" xfId="0" applyFont="1" applyFill="1" applyBorder="1"/>
    <xf numFmtId="165" fontId="34" fillId="9" borderId="5" xfId="2" applyFont="1" applyFill="1" applyBorder="1"/>
    <xf numFmtId="0" fontId="32" fillId="0" borderId="5" xfId="0" applyFont="1" applyBorder="1" applyAlignment="1">
      <alignment wrapText="1"/>
    </xf>
    <xf numFmtId="0" fontId="30" fillId="0" borderId="5" xfId="0" applyFont="1" applyBorder="1" applyAlignment="1">
      <alignment vertical="center" wrapText="1"/>
    </xf>
    <xf numFmtId="49" fontId="21" fillId="0" borderId="5" xfId="0" applyNumberFormat="1" applyFont="1" applyBorder="1" applyAlignment="1">
      <alignment horizontal="center"/>
    </xf>
    <xf numFmtId="0" fontId="7" fillId="12" borderId="5" xfId="0" applyFont="1" applyFill="1" applyBorder="1"/>
    <xf numFmtId="0" fontId="7" fillId="13" borderId="5" xfId="0" applyFont="1" applyFill="1" applyBorder="1"/>
    <xf numFmtId="49" fontId="9" fillId="0" borderId="5" xfId="6" applyNumberFormat="1" applyFont="1" applyBorder="1"/>
    <xf numFmtId="0" fontId="0" fillId="0" borderId="5" xfId="0" applyBorder="1" applyAlignment="1">
      <alignment wrapText="1"/>
    </xf>
    <xf numFmtId="165" fontId="4" fillId="0" borderId="5" xfId="2" applyFont="1" applyBorder="1"/>
    <xf numFmtId="0" fontId="36" fillId="0" borderId="5" xfId="0" applyFont="1" applyBorder="1"/>
    <xf numFmtId="0" fontId="7" fillId="14" borderId="5" xfId="0" applyFont="1" applyFill="1" applyBorder="1"/>
    <xf numFmtId="49" fontId="9" fillId="0" borderId="4" xfId="0" applyNumberFormat="1" applyFont="1" applyBorder="1" applyAlignment="1">
      <alignment vertical="center"/>
    </xf>
    <xf numFmtId="49" fontId="9" fillId="0" borderId="5" xfId="0" applyNumberFormat="1" applyFont="1" applyBorder="1" applyAlignment="1">
      <alignment vertical="center"/>
    </xf>
    <xf numFmtId="0" fontId="9" fillId="0" borderId="5" xfId="0" applyFont="1" applyBorder="1" applyAlignment="1">
      <alignment vertical="center"/>
    </xf>
    <xf numFmtId="1" fontId="9" fillId="0" borderId="5" xfId="6" applyNumberFormat="1" applyFont="1" applyBorder="1" applyAlignment="1">
      <alignment horizontal="left" vertical="center"/>
    </xf>
    <xf numFmtId="0" fontId="9" fillId="0" borderId="0" xfId="6" applyFont="1" applyAlignment="1">
      <alignment horizontal="left" vertical="center" wrapText="1"/>
    </xf>
    <xf numFmtId="49" fontId="9" fillId="0" borderId="5" xfId="6" applyNumberFormat="1" applyFont="1" applyBorder="1" applyAlignment="1">
      <alignment vertical="center"/>
    </xf>
    <xf numFmtId="49" fontId="22" fillId="0" borderId="5" xfId="0" applyNumberFormat="1" applyFont="1" applyBorder="1" applyAlignment="1">
      <alignment vertical="center"/>
    </xf>
    <xf numFmtId="49" fontId="22" fillId="0" borderId="5" xfId="0" applyNumberFormat="1" applyFont="1" applyBorder="1" applyAlignment="1">
      <alignment vertical="center" wrapText="1"/>
    </xf>
    <xf numFmtId="0" fontId="23" fillId="10" borderId="5" xfId="0" applyFont="1" applyFill="1" applyBorder="1" applyAlignment="1">
      <alignment horizontal="center" vertical="center"/>
    </xf>
    <xf numFmtId="0" fontId="0" fillId="0" borderId="5" xfId="0" applyBorder="1" applyAlignment="1">
      <alignment vertical="center"/>
    </xf>
    <xf numFmtId="0" fontId="36" fillId="0" borderId="5" xfId="0" applyFont="1" applyBorder="1" applyAlignment="1">
      <alignment vertical="center"/>
    </xf>
    <xf numFmtId="0" fontId="7" fillId="15" borderId="5" xfId="0" applyFont="1" applyFill="1" applyBorder="1" applyAlignment="1">
      <alignment vertical="center"/>
    </xf>
    <xf numFmtId="165" fontId="4" fillId="0" borderId="5" xfId="3" applyFont="1" applyBorder="1" applyAlignment="1">
      <alignment vertical="center"/>
    </xf>
    <xf numFmtId="165" fontId="34" fillId="9" borderId="5" xfId="2" applyFont="1" applyFill="1" applyBorder="1" applyAlignment="1">
      <alignment vertical="center"/>
    </xf>
    <xf numFmtId="0" fontId="0" fillId="0" borderId="0" xfId="0" applyAlignment="1">
      <alignment vertical="center"/>
    </xf>
    <xf numFmtId="49" fontId="9" fillId="0" borderId="5" xfId="1" applyNumberFormat="1" applyFont="1" applyFill="1" applyBorder="1" applyAlignment="1" applyProtection="1"/>
    <xf numFmtId="0" fontId="7" fillId="16" borderId="5" xfId="0" applyFont="1" applyFill="1" applyBorder="1"/>
    <xf numFmtId="1" fontId="14" fillId="0" borderId="5" xfId="6" applyNumberFormat="1" applyFont="1" applyBorder="1" applyAlignment="1">
      <alignment horizontal="left"/>
    </xf>
    <xf numFmtId="0" fontId="7" fillId="17" borderId="5" xfId="6" applyFont="1" applyFill="1" applyBorder="1"/>
    <xf numFmtId="0" fontId="31" fillId="0" borderId="5" xfId="0" applyFont="1" applyBorder="1" applyAlignment="1">
      <alignment vertical="center"/>
    </xf>
    <xf numFmtId="0" fontId="7" fillId="15" borderId="5" xfId="0" applyFont="1" applyFill="1" applyBorder="1"/>
    <xf numFmtId="0" fontId="9" fillId="0" borderId="5" xfId="0" applyFont="1" applyBorder="1" applyAlignment="1">
      <alignment horizontal="left" vertical="center"/>
    </xf>
    <xf numFmtId="49" fontId="37" fillId="0" borderId="5" xfId="1" applyNumberFormat="1" applyFont="1" applyFill="1" applyBorder="1" applyAlignment="1" applyProtection="1">
      <alignment vertical="center"/>
    </xf>
    <xf numFmtId="49" fontId="23" fillId="0" borderId="5" xfId="0" applyNumberFormat="1" applyFont="1" applyBorder="1" applyAlignment="1">
      <alignment horizontal="center" vertical="center"/>
    </xf>
    <xf numFmtId="0" fontId="9" fillId="0" borderId="5" xfId="0" applyFont="1" applyBorder="1" applyAlignment="1">
      <alignment vertical="center" wrapText="1"/>
    </xf>
    <xf numFmtId="0" fontId="0" fillId="0" borderId="3" xfId="0" applyBorder="1"/>
    <xf numFmtId="0" fontId="7" fillId="4" borderId="5" xfId="6" applyFont="1" applyFill="1" applyBorder="1"/>
    <xf numFmtId="0" fontId="38" fillId="0" borderId="5" xfId="0" applyFont="1" applyBorder="1" applyAlignment="1">
      <alignment vertical="center"/>
    </xf>
    <xf numFmtId="0" fontId="34" fillId="4" borderId="5" xfId="0" applyFont="1" applyFill="1" applyBorder="1"/>
    <xf numFmtId="165" fontId="34" fillId="4" borderId="5" xfId="2" applyFont="1" applyFill="1" applyBorder="1"/>
    <xf numFmtId="0" fontId="39" fillId="0" borderId="5" xfId="0" applyFont="1" applyBorder="1"/>
    <xf numFmtId="0" fontId="34" fillId="5" borderId="5" xfId="0" applyFont="1" applyFill="1" applyBorder="1"/>
    <xf numFmtId="0" fontId="37" fillId="0" borderId="5" xfId="0" applyFont="1" applyBorder="1" applyAlignment="1">
      <alignment vertical="center" wrapText="1"/>
    </xf>
    <xf numFmtId="1" fontId="11" fillId="2" borderId="5" xfId="6" applyNumberFormat="1" applyFont="1" applyFill="1" applyBorder="1" applyAlignment="1">
      <alignment horizontal="left"/>
    </xf>
    <xf numFmtId="49" fontId="5" fillId="0" borderId="5" xfId="0" applyNumberFormat="1" applyFont="1" applyBorder="1" applyAlignment="1">
      <alignment horizontal="center"/>
    </xf>
    <xf numFmtId="0" fontId="35" fillId="0" borderId="5" xfId="0" applyFont="1" applyBorder="1" applyAlignment="1">
      <alignment horizontal="left" vertical="center"/>
    </xf>
    <xf numFmtId="0" fontId="40" fillId="18" borderId="5" xfId="0" applyFont="1" applyFill="1" applyBorder="1"/>
    <xf numFmtId="49" fontId="5" fillId="0" borderId="5" xfId="0" applyNumberFormat="1" applyFont="1" applyBorder="1"/>
    <xf numFmtId="165" fontId="34" fillId="0" borderId="5" xfId="3" applyFont="1" applyFill="1" applyBorder="1"/>
    <xf numFmtId="0" fontId="34" fillId="0" borderId="0" xfId="0" applyFont="1"/>
    <xf numFmtId="1" fontId="9" fillId="0" borderId="5" xfId="0" applyNumberFormat="1" applyFont="1" applyBorder="1" applyAlignment="1">
      <alignment horizontal="left"/>
    </xf>
    <xf numFmtId="0" fontId="35" fillId="0" borderId="5" xfId="0" applyFont="1" applyBorder="1" applyAlignment="1">
      <alignment horizontal="left"/>
    </xf>
    <xf numFmtId="165" fontId="34" fillId="5" borderId="5" xfId="2" applyFont="1" applyFill="1" applyBorder="1"/>
    <xf numFmtId="0" fontId="7" fillId="19" borderId="5" xfId="0" applyFont="1" applyFill="1" applyBorder="1"/>
    <xf numFmtId="165" fontId="34" fillId="0" borderId="5" xfId="3" applyFont="1" applyBorder="1"/>
    <xf numFmtId="0" fontId="41" fillId="0" borderId="5" xfId="0" applyFont="1" applyBorder="1" applyAlignment="1">
      <alignment vertical="center" wrapText="1"/>
    </xf>
    <xf numFmtId="49" fontId="22" fillId="0" borderId="5" xfId="0" applyNumberFormat="1" applyFont="1" applyBorder="1"/>
    <xf numFmtId="0" fontId="7" fillId="20" borderId="5" xfId="0" applyFont="1" applyFill="1" applyBorder="1"/>
    <xf numFmtId="0" fontId="9" fillId="0" borderId="5" xfId="0" applyFont="1" applyBorder="1" applyAlignment="1">
      <alignment wrapText="1"/>
    </xf>
    <xf numFmtId="0" fontId="21" fillId="0" borderId="5" xfId="0" applyFont="1" applyBorder="1" applyAlignment="1">
      <alignment horizontal="center"/>
    </xf>
    <xf numFmtId="0" fontId="7" fillId="0" borderId="5" xfId="6" applyFont="1" applyBorder="1"/>
    <xf numFmtId="165" fontId="4" fillId="0" borderId="5" xfId="3" applyFont="1" applyFill="1" applyBorder="1"/>
    <xf numFmtId="0" fontId="34" fillId="0" borderId="5" xfId="0" applyFont="1" applyBorder="1"/>
    <xf numFmtId="165" fontId="34" fillId="0" borderId="5" xfId="2" applyFont="1" applyFill="1" applyBorder="1"/>
    <xf numFmtId="0" fontId="7" fillId="17" borderId="5" xfId="0" applyFont="1" applyFill="1" applyBorder="1"/>
    <xf numFmtId="1" fontId="35" fillId="0" borderId="5" xfId="1" applyNumberFormat="1" applyFont="1" applyFill="1" applyBorder="1" applyAlignment="1" applyProtection="1">
      <alignment horizontal="left"/>
    </xf>
    <xf numFmtId="1" fontId="11" fillId="21" borderId="5" xfId="6" applyNumberFormat="1" applyFont="1" applyFill="1" applyBorder="1" applyAlignment="1">
      <alignment horizontal="left"/>
    </xf>
    <xf numFmtId="0" fontId="31" fillId="0" borderId="5" xfId="0" applyFont="1" applyBorder="1" applyAlignment="1">
      <alignment horizontal="left" vertical="center" wrapText="1"/>
    </xf>
    <xf numFmtId="0" fontId="6" fillId="0" borderId="5" xfId="0" applyFont="1" applyBorder="1" applyAlignment="1">
      <alignment horizontal="center"/>
    </xf>
    <xf numFmtId="49" fontId="9" fillId="0" borderId="5" xfId="6" applyNumberFormat="1" applyFont="1" applyBorder="1" applyAlignment="1">
      <alignment horizontal="left" vertical="center"/>
    </xf>
    <xf numFmtId="49" fontId="22" fillId="0" borderId="5" xfId="0" applyNumberFormat="1" applyFont="1" applyBorder="1" applyAlignment="1">
      <alignment horizontal="left" vertical="center"/>
    </xf>
    <xf numFmtId="0" fontId="41" fillId="0" borderId="5" xfId="0" applyFont="1" applyBorder="1" applyAlignment="1">
      <alignment vertical="center"/>
    </xf>
    <xf numFmtId="0" fontId="5" fillId="0" borderId="5" xfId="0" applyFont="1" applyBorder="1" applyAlignment="1">
      <alignment horizontal="center"/>
    </xf>
    <xf numFmtId="0" fontId="31" fillId="14" borderId="5" xfId="0" applyFont="1" applyFill="1" applyBorder="1" applyAlignment="1">
      <alignment vertical="center" wrapText="1"/>
    </xf>
    <xf numFmtId="0" fontId="9" fillId="0" borderId="5" xfId="6" applyFont="1" applyBorder="1"/>
    <xf numFmtId="49" fontId="9" fillId="0" borderId="0" xfId="0" applyNumberFormat="1" applyFont="1" applyAlignment="1">
      <alignment horizontal="right" vertical="center"/>
    </xf>
    <xf numFmtId="49" fontId="9" fillId="0" borderId="0" xfId="0" applyNumberFormat="1" applyFont="1" applyAlignment="1">
      <alignment vertical="center"/>
    </xf>
    <xf numFmtId="0" fontId="9" fillId="0" borderId="0" xfId="0" applyFont="1" applyAlignment="1">
      <alignment horizontal="left" vertical="center" wrapText="1"/>
    </xf>
    <xf numFmtId="1" fontId="9" fillId="0" borderId="0" xfId="6" applyNumberFormat="1" applyFont="1" applyAlignment="1">
      <alignment horizontal="left" vertical="center"/>
    </xf>
    <xf numFmtId="49" fontId="9" fillId="0" borderId="0" xfId="6" applyNumberFormat="1" applyFont="1" applyAlignment="1">
      <alignment vertical="center"/>
    </xf>
    <xf numFmtId="49" fontId="23" fillId="0" borderId="0" xfId="0" applyNumberFormat="1" applyFont="1" applyAlignment="1">
      <alignment horizontal="center" vertical="center"/>
    </xf>
    <xf numFmtId="165" fontId="26" fillId="0" borderId="0" xfId="2" applyFont="1" applyFill="1" applyBorder="1" applyAlignment="1">
      <alignment horizontal="right"/>
    </xf>
    <xf numFmtId="0" fontId="8" fillId="0" borderId="0" xfId="0" applyFont="1"/>
    <xf numFmtId="0" fontId="42" fillId="0" borderId="0" xfId="0" applyFont="1"/>
    <xf numFmtId="0" fontId="27" fillId="0" borderId="0" xfId="5" applyFont="1"/>
    <xf numFmtId="165" fontId="22" fillId="0" borderId="0" xfId="2" applyFont="1" applyFill="1" applyBorder="1" applyAlignment="1">
      <alignment horizontal="right" vertical="center"/>
    </xf>
    <xf numFmtId="0" fontId="31" fillId="6" borderId="0" xfId="0" applyFont="1" applyFill="1" applyAlignment="1">
      <alignment vertical="center"/>
    </xf>
    <xf numFmtId="0" fontId="31" fillId="6" borderId="0" xfId="0" applyFont="1" applyFill="1" applyAlignment="1">
      <alignment horizontal="right" vertical="center" wrapText="1"/>
    </xf>
    <xf numFmtId="0" fontId="0" fillId="6" borderId="0" xfId="0" applyFill="1" applyAlignment="1">
      <alignment horizontal="center"/>
    </xf>
    <xf numFmtId="165" fontId="42" fillId="6" borderId="0" xfId="2" applyFont="1" applyFill="1" applyAlignment="1"/>
    <xf numFmtId="0" fontId="42" fillId="6" borderId="0" xfId="0" applyFont="1" applyFill="1"/>
    <xf numFmtId="0" fontId="32" fillId="6" borderId="0" xfId="0" applyFont="1" applyFill="1"/>
    <xf numFmtId="0" fontId="14" fillId="6" borderId="0" xfId="6" applyFont="1" applyFill="1" applyAlignment="1">
      <alignment horizontal="center" vertical="center" wrapText="1"/>
    </xf>
    <xf numFmtId="0" fontId="14" fillId="6" borderId="0" xfId="6" applyFont="1" applyFill="1" applyAlignment="1">
      <alignment vertical="center" wrapText="1"/>
    </xf>
    <xf numFmtId="0" fontId="17" fillId="6" borderId="0" xfId="6" applyFont="1" applyFill="1" applyAlignment="1">
      <alignment horizontal="center" vertical="center" wrapText="1"/>
    </xf>
    <xf numFmtId="0" fontId="31" fillId="6" borderId="0" xfId="0" applyFont="1" applyFill="1" applyAlignment="1">
      <alignment vertical="center" wrapText="1"/>
    </xf>
    <xf numFmtId="165" fontId="42" fillId="6" borderId="0" xfId="2" applyFont="1" applyFill="1"/>
    <xf numFmtId="0" fontId="29" fillId="6" borderId="0" xfId="5" applyFont="1" applyFill="1" applyAlignment="1">
      <alignment horizontal="center" wrapText="1"/>
    </xf>
    <xf numFmtId="0" fontId="6" fillId="22" borderId="0" xfId="0" applyFont="1" applyFill="1" applyAlignment="1">
      <alignment horizontal="center"/>
    </xf>
    <xf numFmtId="0" fontId="0" fillId="22" borderId="0" xfId="0" applyFill="1"/>
    <xf numFmtId="0" fontId="6" fillId="22" borderId="0" xfId="0" applyFont="1" applyFill="1"/>
    <xf numFmtId="0" fontId="8" fillId="22" borderId="0" xfId="0" applyFont="1" applyFill="1"/>
    <xf numFmtId="0" fontId="7" fillId="22" borderId="0" xfId="0" applyFont="1" applyFill="1" applyAlignment="1">
      <alignment horizontal="center"/>
    </xf>
    <xf numFmtId="165" fontId="0" fillId="22" borderId="0" xfId="2" applyFont="1" applyFill="1"/>
    <xf numFmtId="165" fontId="6" fillId="22" borderId="0" xfId="2" applyFont="1" applyFill="1"/>
    <xf numFmtId="0" fontId="0" fillId="22" borderId="0" xfId="0" applyFill="1" applyAlignment="1">
      <alignment horizontal="center"/>
    </xf>
    <xf numFmtId="165" fontId="0" fillId="0" borderId="0" xfId="2" applyFont="1" applyBorder="1"/>
    <xf numFmtId="0" fontId="47" fillId="0" borderId="0" xfId="0" applyFont="1"/>
    <xf numFmtId="0" fontId="46" fillId="0" borderId="0" xfId="0" applyFont="1"/>
    <xf numFmtId="165" fontId="6" fillId="22" borderId="0" xfId="2" applyFont="1" applyFill="1" applyBorder="1"/>
    <xf numFmtId="165" fontId="0" fillId="22" borderId="0" xfId="2" applyFont="1" applyFill="1" applyBorder="1"/>
    <xf numFmtId="0" fontId="48" fillId="0" borderId="0" xfId="0" applyFont="1" applyAlignment="1">
      <alignment horizontal="center"/>
    </xf>
    <xf numFmtId="0" fontId="46" fillId="0" borderId="0" xfId="0" applyFont="1" applyAlignment="1">
      <alignment horizontal="center"/>
    </xf>
    <xf numFmtId="0" fontId="48" fillId="0" borderId="0" xfId="0" applyFont="1"/>
    <xf numFmtId="0" fontId="43" fillId="6" borderId="0" xfId="0" applyFont="1" applyFill="1" applyAlignment="1">
      <alignment vertical="center"/>
    </xf>
    <xf numFmtId="0" fontId="49" fillId="22" borderId="0" xfId="0" applyFont="1" applyFill="1"/>
    <xf numFmtId="165" fontId="49" fillId="22" borderId="0" xfId="2" applyFont="1" applyFill="1"/>
    <xf numFmtId="0" fontId="50" fillId="22" borderId="0" xfId="0" applyFont="1" applyFill="1"/>
    <xf numFmtId="0" fontId="49" fillId="0" borderId="0" xfId="0" applyFont="1"/>
    <xf numFmtId="4" fontId="49" fillId="0" borderId="0" xfId="0" applyNumberFormat="1" applyFont="1"/>
    <xf numFmtId="0" fontId="52" fillId="22" borderId="0" xfId="0" applyFont="1" applyFill="1"/>
    <xf numFmtId="165" fontId="52" fillId="22" borderId="0" xfId="2" applyFont="1" applyFill="1"/>
    <xf numFmtId="0" fontId="52" fillId="22" borderId="0" xfId="0" applyFont="1" applyFill="1" applyAlignment="1">
      <alignment horizontal="center"/>
    </xf>
    <xf numFmtId="165" fontId="52" fillId="22" borderId="0" xfId="2" applyFont="1" applyFill="1" applyAlignment="1">
      <alignment horizontal="center"/>
    </xf>
    <xf numFmtId="0" fontId="51" fillId="22" borderId="0" xfId="0" applyFont="1" applyFill="1" applyAlignment="1">
      <alignment horizontal="left"/>
    </xf>
    <xf numFmtId="165" fontId="53" fillId="0" borderId="0" xfId="2" applyFont="1"/>
    <xf numFmtId="165" fontId="54" fillId="22" borderId="0" xfId="2" applyFont="1" applyFill="1"/>
    <xf numFmtId="165" fontId="55" fillId="22" borderId="0" xfId="2" applyFont="1" applyFill="1"/>
    <xf numFmtId="165" fontId="54" fillId="22" borderId="1" xfId="2" applyFont="1" applyFill="1" applyBorder="1"/>
    <xf numFmtId="165" fontId="51" fillId="22" borderId="2" xfId="2" applyFont="1" applyFill="1" applyBorder="1"/>
    <xf numFmtId="167" fontId="52" fillId="22" borderId="0" xfId="0" applyNumberFormat="1" applyFont="1" applyFill="1"/>
    <xf numFmtId="0" fontId="51" fillId="22" borderId="0" xfId="0" applyFont="1" applyFill="1"/>
    <xf numFmtId="165" fontId="51" fillId="22" borderId="0" xfId="2" applyFont="1" applyFill="1"/>
    <xf numFmtId="165" fontId="51" fillId="22" borderId="8" xfId="2" applyFont="1" applyFill="1" applyBorder="1"/>
    <xf numFmtId="165" fontId="51" fillId="22" borderId="0" xfId="2" applyFont="1" applyFill="1" applyBorder="1" applyAlignment="1">
      <alignment horizontal="center"/>
    </xf>
    <xf numFmtId="165" fontId="46" fillId="0" borderId="0" xfId="0" applyNumberFormat="1" applyFont="1"/>
    <xf numFmtId="165" fontId="0" fillId="0" borderId="0" xfId="0" applyNumberFormat="1"/>
    <xf numFmtId="170" fontId="47" fillId="0" borderId="0" xfId="0" applyNumberFormat="1" applyFont="1"/>
    <xf numFmtId="165" fontId="48" fillId="0" borderId="0" xfId="2" applyFont="1"/>
    <xf numFmtId="170" fontId="46" fillId="0" borderId="0" xfId="0" applyNumberFormat="1" applyFont="1"/>
    <xf numFmtId="165" fontId="0" fillId="0" borderId="0" xfId="2" applyFont="1"/>
    <xf numFmtId="170" fontId="48" fillId="0" borderId="0" xfId="0" applyNumberFormat="1" applyFont="1"/>
    <xf numFmtId="165" fontId="46" fillId="0" borderId="0" xfId="2" applyFont="1"/>
    <xf numFmtId="170" fontId="0" fillId="0" borderId="0" xfId="0" applyNumberFormat="1"/>
    <xf numFmtId="165" fontId="47" fillId="0" borderId="0" xfId="0" applyNumberFormat="1" applyFont="1"/>
    <xf numFmtId="165" fontId="48" fillId="0" borderId="0" xfId="0" applyNumberFormat="1" applyFont="1"/>
    <xf numFmtId="0" fontId="9" fillId="6" borderId="0" xfId="6" applyFont="1" applyFill="1" applyAlignment="1">
      <alignment horizontal="center" vertical="center" wrapText="1"/>
    </xf>
    <xf numFmtId="0" fontId="14" fillId="6" borderId="0" xfId="6" applyFont="1" applyFill="1" applyAlignment="1">
      <alignment horizontal="center" vertical="center" wrapText="1"/>
    </xf>
    <xf numFmtId="0" fontId="16" fillId="6" borderId="0" xfId="6" applyFont="1" applyFill="1" applyAlignment="1">
      <alignment horizontal="center" vertical="center" wrapText="1"/>
    </xf>
    <xf numFmtId="0" fontId="17" fillId="6" borderId="0" xfId="6" applyFont="1" applyFill="1" applyAlignment="1">
      <alignment horizontal="center" vertical="center" wrapText="1"/>
    </xf>
    <xf numFmtId="0" fontId="45" fillId="0" borderId="0" xfId="0" applyFont="1" applyAlignment="1">
      <alignment horizontal="center"/>
    </xf>
    <xf numFmtId="0" fontId="49" fillId="0" borderId="0" xfId="0" applyFont="1" applyAlignment="1">
      <alignment horizontal="center"/>
    </xf>
    <xf numFmtId="0" fontId="51" fillId="22" borderId="0" xfId="0" applyFont="1" applyFill="1" applyAlignment="1">
      <alignment horizontal="center"/>
    </xf>
    <xf numFmtId="166" fontId="51" fillId="22" borderId="0" xfId="0" applyNumberFormat="1" applyFont="1" applyFill="1" applyAlignment="1">
      <alignment horizontal="center"/>
    </xf>
    <xf numFmtId="0" fontId="48" fillId="0" borderId="0" xfId="0" applyFont="1" applyAlignment="1">
      <alignment horizontal="center"/>
    </xf>
    <xf numFmtId="0" fontId="46" fillId="0" borderId="0" xfId="0" applyFont="1" applyAlignment="1">
      <alignment horizontal="center"/>
    </xf>
    <xf numFmtId="165" fontId="47" fillId="0" borderId="0" xfId="2" applyFont="1"/>
  </cellXfs>
  <cellStyles count="19">
    <cellStyle name="Hipervínculo 2 3" xfId="1" xr:uid="{00000000-0005-0000-0000-000004000000}"/>
    <cellStyle name="Millares" xfId="2" builtinId="3"/>
    <cellStyle name="Millares 2" xfId="3" xr:uid="{00000000-0005-0000-0000-000006000000}"/>
    <cellStyle name="Millares 2 2" xfId="15" xr:uid="{205CDECD-A616-4C96-8D39-9820F4FA3217}"/>
    <cellStyle name="Millares 3" xfId="4" xr:uid="{00000000-0005-0000-0000-000007000000}"/>
    <cellStyle name="Millares 4" xfId="16" xr:uid="{5232C51B-C022-4F44-A83A-761685DB4730}"/>
    <cellStyle name="Millares 5" xfId="13" xr:uid="{B3B565EF-DAEA-4899-B9A2-AACC133B089C}"/>
    <cellStyle name="Moneda 2" xfId="11" xr:uid="{6530D4D7-820A-404C-B81A-DFF3D92B2871}"/>
    <cellStyle name="Moneda 3" xfId="14" xr:uid="{B64AE31D-0B4C-45BD-B586-8B029ABC76D9}"/>
    <cellStyle name="Moneda 4" xfId="18" xr:uid="{B75F4601-3E26-48CF-BB98-3FFF0EB55709}"/>
    <cellStyle name="Normal" xfId="0" builtinId="0"/>
    <cellStyle name="Normal 10" xfId="8" xr:uid="{00000000-0005-0000-0000-00000A000000}"/>
    <cellStyle name="Normal 10 2" xfId="5" xr:uid="{00000000-0005-0000-0000-00000B000000}"/>
    <cellStyle name="Normal 2" xfId="9" xr:uid="{00000000-0005-0000-0000-00000C000000}"/>
    <cellStyle name="Normal 2 2" xfId="12" xr:uid="{1DC5BEB2-FAD2-4ADC-A4FB-537D592E454A}"/>
    <cellStyle name="Normal 2 2 2" xfId="6" xr:uid="{00000000-0005-0000-0000-00000D000000}"/>
    <cellStyle name="Normal 2 4" xfId="7" xr:uid="{00000000-0005-0000-0000-00000E000000}"/>
    <cellStyle name="Normal 3" xfId="10" xr:uid="{F8FB42F1-D319-43CE-87C5-2E66DD57BBEC}"/>
    <cellStyle name="Normal 3 2" xfId="17" xr:uid="{48BE4CF4-DE93-4511-B9C0-5BD1732B6484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1962150</xdr:colOff>
      <xdr:row>1</xdr:row>
      <xdr:rowOff>28575</xdr:rowOff>
    </xdr:from>
    <xdr:to>
      <xdr:col>1</xdr:col>
      <xdr:colOff>3705757</xdr:colOff>
      <xdr:row>7</xdr:row>
      <xdr:rowOff>48865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8BB42497-3434-4B71-BB27-26216A71EF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09825" y="190500"/>
          <a:ext cx="1743607" cy="1115665"/>
        </a:xfrm>
        <a:prstGeom prst="rect">
          <a:avLst/>
        </a:prstGeom>
      </xdr:spPr>
    </xdr:pic>
    <xdr:clientData/>
  </xdr:twoCellAnchor>
  <xdr:twoCellAnchor editAs="oneCell">
    <xdr:from>
      <xdr:col>1</xdr:col>
      <xdr:colOff>3733800</xdr:colOff>
      <xdr:row>3</xdr:row>
      <xdr:rowOff>28575</xdr:rowOff>
    </xdr:from>
    <xdr:to>
      <xdr:col>1</xdr:col>
      <xdr:colOff>3843538</xdr:colOff>
      <xdr:row>7</xdr:row>
      <xdr:rowOff>69409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15F063D6-91A4-473A-9868-E14CCB8B51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181475" y="514350"/>
          <a:ext cx="109738" cy="774259"/>
        </a:xfrm>
        <a:prstGeom prst="rect">
          <a:avLst/>
        </a:prstGeom>
      </xdr:spPr>
    </xdr:pic>
    <xdr:clientData/>
  </xdr:twoCellAnchor>
  <xdr:twoCellAnchor editAs="oneCell">
    <xdr:from>
      <xdr:col>1</xdr:col>
      <xdr:colOff>3949700</xdr:colOff>
      <xdr:row>2</xdr:row>
      <xdr:rowOff>123825</xdr:rowOff>
    </xdr:from>
    <xdr:to>
      <xdr:col>2</xdr:col>
      <xdr:colOff>934622</xdr:colOff>
      <xdr:row>7</xdr:row>
      <xdr:rowOff>38553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A0580E6A-664C-4F75-9DD1-867A27C2D9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397375" y="447675"/>
          <a:ext cx="1804572" cy="829128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114301</xdr:colOff>
      <xdr:row>84</xdr:row>
      <xdr:rowOff>200025</xdr:rowOff>
    </xdr:from>
    <xdr:to>
      <xdr:col>3</xdr:col>
      <xdr:colOff>736389</xdr:colOff>
      <xdr:row>100</xdr:row>
      <xdr:rowOff>85725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0ED43EE-0AC6-25F3-525E-E65E9E9552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14301" y="18649950"/>
          <a:ext cx="9004088" cy="28670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13</xdr:row>
      <xdr:rowOff>0</xdr:rowOff>
    </xdr:from>
    <xdr:to>
      <xdr:col>18</xdr:col>
      <xdr:colOff>463997</xdr:colOff>
      <xdr:row>30</xdr:row>
      <xdr:rowOff>27292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9603BDB3-20CD-1DF2-4A67-240BAF2F9F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0" y="2105025"/>
          <a:ext cx="8083997" cy="278001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L184"/>
  <sheetViews>
    <sheetView topLeftCell="B169" zoomScale="115" zoomScaleNormal="115" workbookViewId="0">
      <selection activeCell="F169" sqref="F169"/>
    </sheetView>
  </sheetViews>
  <sheetFormatPr baseColWidth="10" defaultColWidth="4.7109375" defaultRowHeight="12.75"/>
  <cols>
    <col min="1" max="1" width="3.85546875" style="3" bestFit="1" customWidth="1"/>
    <col min="2" max="4" width="4.7109375" style="3"/>
    <col min="5" max="5" width="19.85546875" style="3" customWidth="1"/>
    <col min="6" max="6" width="42" style="7" customWidth="1"/>
    <col min="7" max="7" width="13.7109375" style="4" customWidth="1"/>
    <col min="8" max="8" width="9.28515625" style="3" customWidth="1"/>
    <col min="9" max="9" width="10.140625" style="3" customWidth="1"/>
    <col min="10" max="10" width="11.28515625" style="3" customWidth="1"/>
    <col min="11" max="11" width="13.140625" hidden="1" customWidth="1"/>
    <col min="12" max="12" width="10.140625" style="3" customWidth="1"/>
    <col min="13" max="13" width="22.5703125" style="3" customWidth="1"/>
    <col min="14" max="14" width="25.7109375" style="3" customWidth="1"/>
    <col min="15" max="15" width="9.42578125" style="3" customWidth="1"/>
    <col min="16" max="16" width="9.28515625" hidden="1" customWidth="1"/>
    <col min="17" max="17" width="5" hidden="1" customWidth="1"/>
    <col min="18" max="19" width="6.5703125" hidden="1" customWidth="1"/>
    <col min="20" max="20" width="5.5703125" hidden="1" customWidth="1"/>
    <col min="21" max="21" width="85.7109375" hidden="1" customWidth="1"/>
    <col min="22" max="23" width="16.5703125" hidden="1" customWidth="1"/>
    <col min="24" max="24" width="18.42578125" hidden="1" customWidth="1"/>
    <col min="25" max="29" width="4.7109375" hidden="1" customWidth="1"/>
    <col min="30" max="32" width="14.28515625" hidden="1" customWidth="1"/>
    <col min="33" max="33" width="16.85546875" hidden="1" customWidth="1"/>
    <col min="34" max="35" width="4.7109375" hidden="1" customWidth="1"/>
    <col min="36" max="38" width="4.7109375" customWidth="1"/>
    <col min="39" max="16384" width="4.7109375" style="3"/>
  </cols>
  <sheetData>
    <row r="1" spans="1:38" s="129" customFormat="1">
      <c r="F1" s="130"/>
      <c r="G1" s="131"/>
      <c r="K1" s="2"/>
      <c r="P1" s="132"/>
      <c r="Q1" s="2"/>
      <c r="R1" s="133"/>
      <c r="S1" s="2"/>
      <c r="T1" s="2"/>
      <c r="U1" s="2"/>
      <c r="V1" s="134"/>
      <c r="W1" s="134"/>
      <c r="X1" s="2"/>
      <c r="Y1" s="2"/>
      <c r="Z1" s="2"/>
      <c r="AA1" s="2"/>
      <c r="AB1" s="2"/>
      <c r="AC1" s="2"/>
      <c r="AD1" s="2"/>
      <c r="AE1" s="2"/>
      <c r="AF1" s="2"/>
      <c r="AG1" s="2" t="s">
        <v>80</v>
      </c>
      <c r="AH1" s="2"/>
      <c r="AI1" s="2"/>
      <c r="AJ1" s="2"/>
      <c r="AK1" s="2"/>
      <c r="AL1" s="2"/>
    </row>
    <row r="2" spans="1:38" s="129" customFormat="1">
      <c r="F2" s="130"/>
      <c r="G2" s="131"/>
      <c r="K2" s="2"/>
      <c r="P2" s="132"/>
      <c r="Q2" s="2"/>
      <c r="R2" s="133"/>
      <c r="S2" s="2"/>
      <c r="T2" s="2"/>
      <c r="U2" s="2"/>
      <c r="V2" s="134"/>
      <c r="W2" s="134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</row>
    <row r="3" spans="1:38" s="129" customFormat="1">
      <c r="A3" s="189" t="s">
        <v>68</v>
      </c>
      <c r="B3" s="189"/>
      <c r="C3" s="189"/>
      <c r="D3" s="189"/>
      <c r="E3" s="189"/>
      <c r="F3" s="189"/>
      <c r="G3" s="190"/>
      <c r="H3" s="189"/>
      <c r="I3" s="189"/>
      <c r="J3" s="189"/>
      <c r="K3" s="190"/>
      <c r="L3" s="189"/>
      <c r="M3" s="189"/>
      <c r="N3" s="189"/>
      <c r="O3" s="189"/>
      <c r="P3" s="135"/>
      <c r="Q3" s="136"/>
      <c r="R3" s="136"/>
      <c r="S3" s="2"/>
      <c r="T3" s="2"/>
      <c r="U3" s="2"/>
      <c r="V3" s="134"/>
      <c r="W3" s="134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</row>
    <row r="4" spans="1:38" s="129" customFormat="1">
      <c r="A4" s="189" t="s">
        <v>69</v>
      </c>
      <c r="B4" s="189"/>
      <c r="C4" s="189"/>
      <c r="D4" s="189"/>
      <c r="E4" s="189"/>
      <c r="F4" s="189"/>
      <c r="G4" s="190"/>
      <c r="H4" s="189"/>
      <c r="I4" s="189"/>
      <c r="J4" s="189"/>
      <c r="K4" s="190"/>
      <c r="L4" s="189"/>
      <c r="M4" s="189"/>
      <c r="N4" s="189"/>
      <c r="O4" s="189"/>
      <c r="P4" s="135"/>
      <c r="Q4" s="136"/>
      <c r="R4" s="136"/>
      <c r="S4" s="2"/>
      <c r="T4" s="2"/>
      <c r="U4" s="2"/>
      <c r="V4" s="134"/>
      <c r="W4" s="134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</row>
    <row r="5" spans="1:38" s="129" customFormat="1">
      <c r="A5" s="189" t="s">
        <v>81</v>
      </c>
      <c r="B5" s="189"/>
      <c r="C5" s="189"/>
      <c r="D5" s="189"/>
      <c r="E5" s="189"/>
      <c r="F5" s="189"/>
      <c r="G5" s="190"/>
      <c r="H5" s="189"/>
      <c r="I5" s="189"/>
      <c r="J5" s="189"/>
      <c r="K5" s="190"/>
      <c r="L5" s="189"/>
      <c r="M5" s="189"/>
      <c r="N5" s="189"/>
      <c r="O5" s="189"/>
      <c r="P5" s="135"/>
      <c r="Q5" s="136"/>
      <c r="R5" s="136"/>
      <c r="S5" s="2"/>
      <c r="T5" s="2"/>
      <c r="U5" s="2"/>
      <c r="V5" s="134"/>
      <c r="W5" s="134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</row>
    <row r="6" spans="1:38" s="129" customFormat="1">
      <c r="A6" s="191" t="s">
        <v>82</v>
      </c>
      <c r="B6" s="191"/>
      <c r="C6" s="191"/>
      <c r="D6" s="191"/>
      <c r="E6" s="191"/>
      <c r="F6" s="191"/>
      <c r="G6" s="192"/>
      <c r="H6" s="191"/>
      <c r="I6" s="191"/>
      <c r="J6" s="191"/>
      <c r="K6" s="192"/>
      <c r="L6" s="191"/>
      <c r="M6" s="191"/>
      <c r="N6" s="191"/>
      <c r="O6" s="191"/>
      <c r="P6" s="137"/>
      <c r="Q6" s="136"/>
      <c r="R6" s="136"/>
      <c r="S6" s="2"/>
      <c r="T6" s="2"/>
      <c r="U6" s="2"/>
      <c r="V6" s="134"/>
      <c r="W6" s="134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</row>
    <row r="7" spans="1:38" s="129" customFormat="1">
      <c r="A7" s="191" t="s">
        <v>83</v>
      </c>
      <c r="B7" s="191"/>
      <c r="C7" s="191"/>
      <c r="D7" s="191"/>
      <c r="E7" s="191"/>
      <c r="F7" s="191"/>
      <c r="G7" s="192"/>
      <c r="H7" s="191"/>
      <c r="I7" s="191"/>
      <c r="J7" s="191"/>
      <c r="K7" s="192"/>
      <c r="L7" s="191"/>
      <c r="M7" s="191"/>
      <c r="N7" s="191"/>
      <c r="O7" s="191"/>
      <c r="P7" s="137"/>
      <c r="Q7" s="136"/>
      <c r="R7" s="136"/>
      <c r="S7" s="2"/>
      <c r="T7" s="2"/>
      <c r="U7" s="2"/>
      <c r="V7" s="134"/>
      <c r="W7" s="134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</row>
    <row r="8" spans="1:38" s="129" customFormat="1">
      <c r="F8" s="138"/>
      <c r="G8" s="131"/>
      <c r="K8" s="2"/>
      <c r="P8" s="139"/>
      <c r="Q8" s="2"/>
      <c r="R8" s="2"/>
      <c r="S8" s="2"/>
      <c r="T8" s="2"/>
      <c r="U8" s="2"/>
      <c r="V8" s="134"/>
      <c r="W8" s="140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</row>
    <row r="9" spans="1:38" ht="39.75" customHeight="1">
      <c r="A9" s="8" t="s">
        <v>70</v>
      </c>
      <c r="B9" s="9" t="s">
        <v>77</v>
      </c>
      <c r="C9" s="9" t="s">
        <v>84</v>
      </c>
      <c r="D9" s="9" t="s">
        <v>79</v>
      </c>
      <c r="E9" s="9" t="s">
        <v>1233</v>
      </c>
      <c r="F9" s="10" t="s">
        <v>85</v>
      </c>
      <c r="G9" s="11" t="s">
        <v>86</v>
      </c>
      <c r="H9" s="12" t="s">
        <v>87</v>
      </c>
      <c r="I9" s="13" t="s">
        <v>88</v>
      </c>
      <c r="J9" s="14" t="s">
        <v>89</v>
      </c>
      <c r="K9" s="15" t="s">
        <v>90</v>
      </c>
      <c r="L9" s="16" t="s">
        <v>91</v>
      </c>
      <c r="M9" s="17" t="s">
        <v>92</v>
      </c>
      <c r="N9" s="17" t="s">
        <v>93</v>
      </c>
      <c r="O9" s="10" t="s">
        <v>94</v>
      </c>
      <c r="P9" s="18" t="s">
        <v>95</v>
      </c>
      <c r="Q9" s="19" t="s">
        <v>76</v>
      </c>
      <c r="R9" s="19" t="s">
        <v>96</v>
      </c>
      <c r="S9" s="19" t="s">
        <v>78</v>
      </c>
      <c r="T9" s="19" t="s">
        <v>79</v>
      </c>
      <c r="U9" s="20" t="s">
        <v>97</v>
      </c>
      <c r="V9" s="21" t="s">
        <v>98</v>
      </c>
      <c r="W9" s="15" t="s">
        <v>89</v>
      </c>
      <c r="X9" s="22" t="s">
        <v>99</v>
      </c>
      <c r="Y9" s="23" t="s">
        <v>76</v>
      </c>
      <c r="Z9" s="23" t="s">
        <v>100</v>
      </c>
      <c r="AA9" s="23" t="s">
        <v>101</v>
      </c>
      <c r="AB9" s="23" t="s">
        <v>79</v>
      </c>
      <c r="AC9" s="23" t="s">
        <v>102</v>
      </c>
      <c r="AD9" s="24" t="s">
        <v>103</v>
      </c>
      <c r="AE9" s="25" t="s">
        <v>104</v>
      </c>
      <c r="AF9" s="24" t="s">
        <v>105</v>
      </c>
      <c r="AG9" s="26" t="s">
        <v>106</v>
      </c>
    </row>
    <row r="10" spans="1:38" customFormat="1" ht="39.75" customHeight="1">
      <c r="A10" s="27">
        <v>1</v>
      </c>
      <c r="B10" s="28" t="s">
        <v>0</v>
      </c>
      <c r="C10" s="28" t="s">
        <v>1</v>
      </c>
      <c r="D10" s="28" t="s">
        <v>2</v>
      </c>
      <c r="E10" s="29" t="str">
        <f>+B10&amp;C10&amp;D10</f>
        <v>0101010001</v>
      </c>
      <c r="F10" s="30" t="s">
        <v>107</v>
      </c>
      <c r="G10" s="31" t="s">
        <v>108</v>
      </c>
      <c r="H10" s="32" t="s">
        <v>109</v>
      </c>
      <c r="I10" s="33">
        <v>401007584</v>
      </c>
      <c r="J10" s="34" t="s">
        <v>110</v>
      </c>
      <c r="K10" s="6" t="s">
        <v>111</v>
      </c>
      <c r="L10" s="35" t="s">
        <v>112</v>
      </c>
      <c r="M10" s="36" t="s">
        <v>113</v>
      </c>
      <c r="N10" s="36" t="s">
        <v>114</v>
      </c>
      <c r="O10" s="37">
        <v>1</v>
      </c>
      <c r="P10" s="1">
        <v>1</v>
      </c>
      <c r="Q10" s="1">
        <v>1</v>
      </c>
      <c r="R10" s="1" t="s">
        <v>0</v>
      </c>
      <c r="S10" s="1" t="s">
        <v>1</v>
      </c>
      <c r="T10" s="1" t="s">
        <v>2</v>
      </c>
      <c r="U10" s="1" t="s">
        <v>107</v>
      </c>
      <c r="V10" s="38">
        <v>461263161.37</v>
      </c>
      <c r="W10" s="39" t="s">
        <v>115</v>
      </c>
      <c r="X10" s="40">
        <v>2635779124</v>
      </c>
      <c r="Y10" s="41">
        <v>1</v>
      </c>
      <c r="Z10" s="41" t="s">
        <v>0</v>
      </c>
      <c r="AA10" s="41" t="s">
        <v>1</v>
      </c>
      <c r="AB10" s="41" t="s">
        <v>2</v>
      </c>
      <c r="AC10" s="41" t="s">
        <v>107</v>
      </c>
      <c r="AD10" s="42">
        <v>35922244.219999999</v>
      </c>
      <c r="AE10" s="42"/>
      <c r="AF10" s="42">
        <v>7201161.3200000003</v>
      </c>
      <c r="AG10" s="42">
        <v>43123405.539999999</v>
      </c>
    </row>
    <row r="11" spans="1:38" customFormat="1" ht="39.75" customHeight="1">
      <c r="A11" s="27">
        <v>2</v>
      </c>
      <c r="B11" s="28" t="s">
        <v>5</v>
      </c>
      <c r="C11" s="28" t="s">
        <v>1</v>
      </c>
      <c r="D11" s="28" t="s">
        <v>2</v>
      </c>
      <c r="E11" s="29" t="str">
        <f t="shared" ref="E11:E74" si="0">+B11&amp;C11&amp;D11</f>
        <v>0102010001</v>
      </c>
      <c r="F11" s="30" t="s">
        <v>116</v>
      </c>
      <c r="G11" s="31" t="s">
        <v>117</v>
      </c>
      <c r="H11" s="32" t="s">
        <v>116</v>
      </c>
      <c r="I11" s="33">
        <v>401007606</v>
      </c>
      <c r="J11" s="34" t="s">
        <v>110</v>
      </c>
      <c r="K11" s="6" t="s">
        <v>111</v>
      </c>
      <c r="L11" s="35" t="s">
        <v>112</v>
      </c>
      <c r="M11" s="36" t="s">
        <v>118</v>
      </c>
      <c r="N11" s="43" t="s">
        <v>119</v>
      </c>
      <c r="O11" s="37">
        <v>1</v>
      </c>
      <c r="P11" s="1">
        <v>2</v>
      </c>
      <c r="Q11" s="1">
        <v>2</v>
      </c>
      <c r="R11" s="1" t="s">
        <v>5</v>
      </c>
      <c r="S11" s="1" t="s">
        <v>1</v>
      </c>
      <c r="T11" s="1" t="s">
        <v>2</v>
      </c>
      <c r="U11" s="1" t="s">
        <v>120</v>
      </c>
      <c r="V11" s="38">
        <v>823530452.94999993</v>
      </c>
      <c r="W11" s="39" t="s">
        <v>115</v>
      </c>
      <c r="X11" s="40">
        <v>5156759457</v>
      </c>
      <c r="Y11" s="41">
        <v>2</v>
      </c>
      <c r="Z11" s="41" t="s">
        <v>5</v>
      </c>
      <c r="AA11" s="41" t="s">
        <v>1</v>
      </c>
      <c r="AB11" s="41" t="s">
        <v>2</v>
      </c>
      <c r="AC11" s="41" t="s">
        <v>121</v>
      </c>
      <c r="AD11" s="42">
        <v>999.24</v>
      </c>
      <c r="AE11" s="42"/>
      <c r="AF11" s="42">
        <v>9277522.9199999999</v>
      </c>
      <c r="AG11" s="42">
        <v>9278522.1600000001</v>
      </c>
    </row>
    <row r="12" spans="1:38" customFormat="1" ht="39.75" customHeight="1">
      <c r="A12" s="27">
        <v>3</v>
      </c>
      <c r="B12" s="28" t="s">
        <v>6</v>
      </c>
      <c r="C12" s="28" t="s">
        <v>1</v>
      </c>
      <c r="D12" s="28" t="s">
        <v>2</v>
      </c>
      <c r="E12" s="29" t="str">
        <f t="shared" si="0"/>
        <v>0201010001</v>
      </c>
      <c r="F12" s="44" t="s">
        <v>122</v>
      </c>
      <c r="G12" s="31" t="s">
        <v>123</v>
      </c>
      <c r="H12" s="32" t="s">
        <v>124</v>
      </c>
      <c r="I12" s="33">
        <v>401036797</v>
      </c>
      <c r="J12" s="34" t="s">
        <v>125</v>
      </c>
      <c r="K12" s="6" t="s">
        <v>126</v>
      </c>
      <c r="L12" s="35" t="s">
        <v>127</v>
      </c>
      <c r="M12" s="36" t="s">
        <v>128</v>
      </c>
      <c r="N12" s="36" t="s">
        <v>129</v>
      </c>
      <c r="O12" s="45" t="s">
        <v>130</v>
      </c>
      <c r="P12" s="1">
        <v>3</v>
      </c>
      <c r="Q12" s="1">
        <v>3</v>
      </c>
      <c r="R12" s="1" t="s">
        <v>6</v>
      </c>
      <c r="S12" s="1" t="s">
        <v>1</v>
      </c>
      <c r="T12" s="1" t="s">
        <v>2</v>
      </c>
      <c r="U12" s="1" t="s">
        <v>131</v>
      </c>
      <c r="V12" s="38">
        <v>25195800524.220005</v>
      </c>
      <c r="W12" s="46" t="s">
        <v>132</v>
      </c>
      <c r="X12" s="40">
        <v>12937730856</v>
      </c>
      <c r="Y12" s="41">
        <v>3</v>
      </c>
      <c r="Z12" s="41" t="s">
        <v>6</v>
      </c>
      <c r="AA12" s="41" t="s">
        <v>1</v>
      </c>
      <c r="AB12" s="41" t="s">
        <v>2</v>
      </c>
      <c r="AC12" s="41" t="s">
        <v>131</v>
      </c>
      <c r="AD12" s="42"/>
      <c r="AE12" s="42"/>
      <c r="AF12" s="42">
        <v>11941128.279999999</v>
      </c>
      <c r="AG12" s="42">
        <v>11941128.279999999</v>
      </c>
    </row>
    <row r="13" spans="1:38" customFormat="1" ht="39.75" customHeight="1">
      <c r="A13" s="27">
        <v>4</v>
      </c>
      <c r="B13" s="28" t="s">
        <v>6</v>
      </c>
      <c r="C13" s="28" t="s">
        <v>1</v>
      </c>
      <c r="D13" s="28" t="s">
        <v>7</v>
      </c>
      <c r="E13" s="29" t="str">
        <f t="shared" si="0"/>
        <v>0201010005</v>
      </c>
      <c r="F13" s="30" t="s">
        <v>133</v>
      </c>
      <c r="G13" s="31" t="s">
        <v>134</v>
      </c>
      <c r="H13" s="32" t="s">
        <v>135</v>
      </c>
      <c r="I13" s="33">
        <v>401509563</v>
      </c>
      <c r="J13" s="34" t="s">
        <v>136</v>
      </c>
      <c r="K13" s="6" t="s">
        <v>137</v>
      </c>
      <c r="L13" s="35" t="s">
        <v>138</v>
      </c>
      <c r="M13" s="36" t="s">
        <v>139</v>
      </c>
      <c r="N13" s="36" t="s">
        <v>140</v>
      </c>
      <c r="O13" s="37">
        <v>1</v>
      </c>
      <c r="P13" s="1">
        <v>4</v>
      </c>
      <c r="Q13" s="1">
        <v>4</v>
      </c>
      <c r="R13" s="1" t="s">
        <v>6</v>
      </c>
      <c r="S13" s="1" t="s">
        <v>1</v>
      </c>
      <c r="T13" s="1" t="s">
        <v>7</v>
      </c>
      <c r="U13" s="1" t="s">
        <v>141</v>
      </c>
      <c r="V13" s="38">
        <v>19058518.489999998</v>
      </c>
      <c r="W13" s="47" t="s">
        <v>142</v>
      </c>
      <c r="X13" s="40">
        <v>85800501</v>
      </c>
      <c r="Y13" s="41">
        <v>4</v>
      </c>
      <c r="Z13" s="41" t="s">
        <v>6</v>
      </c>
      <c r="AA13" s="41" t="s">
        <v>1</v>
      </c>
      <c r="AB13" s="41" t="s">
        <v>7</v>
      </c>
      <c r="AC13" s="41" t="s">
        <v>133</v>
      </c>
      <c r="AD13" s="42">
        <v>190497.51</v>
      </c>
      <c r="AE13" s="42"/>
      <c r="AF13" s="42"/>
      <c r="AG13" s="42">
        <v>190497.51</v>
      </c>
    </row>
    <row r="14" spans="1:38" customFormat="1" ht="39.75" customHeight="1">
      <c r="A14" s="27">
        <v>5</v>
      </c>
      <c r="B14" s="28" t="s">
        <v>6</v>
      </c>
      <c r="C14" s="28" t="s">
        <v>1</v>
      </c>
      <c r="D14" s="28" t="s">
        <v>8</v>
      </c>
      <c r="E14" s="29" t="str">
        <f t="shared" si="0"/>
        <v>0201010007</v>
      </c>
      <c r="F14" s="30" t="s">
        <v>143</v>
      </c>
      <c r="G14" s="31" t="s">
        <v>144</v>
      </c>
      <c r="H14" s="32" t="s">
        <v>145</v>
      </c>
      <c r="I14" s="33">
        <v>430019739</v>
      </c>
      <c r="J14" s="34" t="s">
        <v>136</v>
      </c>
      <c r="K14" s="6" t="s">
        <v>137</v>
      </c>
      <c r="L14" s="48" t="s">
        <v>146</v>
      </c>
      <c r="M14" s="49" t="s">
        <v>147</v>
      </c>
      <c r="N14" s="36" t="s">
        <v>148</v>
      </c>
      <c r="O14" s="45" t="s">
        <v>130</v>
      </c>
      <c r="P14" s="1">
        <v>5</v>
      </c>
      <c r="Q14" s="1">
        <v>5</v>
      </c>
      <c r="R14" s="1" t="s">
        <v>6</v>
      </c>
      <c r="S14" s="1" t="s">
        <v>1</v>
      </c>
      <c r="T14" s="1" t="s">
        <v>8</v>
      </c>
      <c r="U14" s="1" t="s">
        <v>149</v>
      </c>
      <c r="V14" s="38"/>
      <c r="W14" s="47" t="s">
        <v>142</v>
      </c>
      <c r="X14" s="40">
        <v>9883766</v>
      </c>
      <c r="Y14" s="1"/>
      <c r="Z14" s="1"/>
      <c r="AA14" s="1"/>
      <c r="AB14" s="1"/>
      <c r="AC14" s="1"/>
      <c r="AD14" s="50"/>
      <c r="AE14" s="50"/>
      <c r="AF14" s="50"/>
      <c r="AG14" s="50"/>
    </row>
    <row r="15" spans="1:38" customFormat="1" ht="39.75" customHeight="1">
      <c r="A15" s="27">
        <v>6</v>
      </c>
      <c r="B15" s="28" t="s">
        <v>6</v>
      </c>
      <c r="C15" s="28" t="s">
        <v>1</v>
      </c>
      <c r="D15" s="28" t="s">
        <v>9</v>
      </c>
      <c r="E15" s="29" t="str">
        <f t="shared" si="0"/>
        <v>0201010009</v>
      </c>
      <c r="F15" s="30" t="s">
        <v>150</v>
      </c>
      <c r="G15" s="31" t="s">
        <v>151</v>
      </c>
      <c r="H15" s="32" t="s">
        <v>152</v>
      </c>
      <c r="I15" s="33">
        <v>401506688</v>
      </c>
      <c r="J15" s="34" t="s">
        <v>125</v>
      </c>
      <c r="K15" s="6" t="s">
        <v>126</v>
      </c>
      <c r="L15" s="48" t="s">
        <v>153</v>
      </c>
      <c r="M15" s="36" t="s">
        <v>154</v>
      </c>
      <c r="N15" s="36" t="s">
        <v>155</v>
      </c>
      <c r="O15" s="37">
        <v>1</v>
      </c>
      <c r="P15" s="1">
        <v>6</v>
      </c>
      <c r="Q15" s="1">
        <v>6</v>
      </c>
      <c r="R15" s="1" t="s">
        <v>6</v>
      </c>
      <c r="S15" s="1" t="s">
        <v>1</v>
      </c>
      <c r="T15" s="1" t="s">
        <v>9</v>
      </c>
      <c r="U15" s="1" t="s">
        <v>156</v>
      </c>
      <c r="V15" s="38">
        <v>2607602387.1700001</v>
      </c>
      <c r="W15" s="46" t="s">
        <v>132</v>
      </c>
      <c r="X15" s="40">
        <v>1619740193</v>
      </c>
      <c r="Y15" s="41">
        <v>5</v>
      </c>
      <c r="Z15" s="41" t="s">
        <v>6</v>
      </c>
      <c r="AA15" s="41" t="s">
        <v>1</v>
      </c>
      <c r="AB15" s="41" t="s">
        <v>9</v>
      </c>
      <c r="AC15" s="41" t="s">
        <v>150</v>
      </c>
      <c r="AD15" s="42">
        <v>5343007.18</v>
      </c>
      <c r="AE15" s="42">
        <v>7478.88</v>
      </c>
      <c r="AF15" s="42"/>
      <c r="AG15" s="42">
        <v>5350486.0599999996</v>
      </c>
    </row>
    <row r="16" spans="1:38" customFormat="1" ht="39.75" customHeight="1">
      <c r="A16" s="27">
        <v>7</v>
      </c>
      <c r="B16" s="28" t="s">
        <v>6</v>
      </c>
      <c r="C16" s="28" t="s">
        <v>1</v>
      </c>
      <c r="D16" s="28" t="s">
        <v>10</v>
      </c>
      <c r="E16" s="29" t="str">
        <f t="shared" si="0"/>
        <v>0201010010</v>
      </c>
      <c r="F16" s="30" t="s">
        <v>157</v>
      </c>
      <c r="G16" s="31" t="s">
        <v>158</v>
      </c>
      <c r="H16" s="32" t="s">
        <v>159</v>
      </c>
      <c r="I16" s="33">
        <v>430074871</v>
      </c>
      <c r="J16" s="34" t="s">
        <v>125</v>
      </c>
      <c r="K16" s="6" t="s">
        <v>126</v>
      </c>
      <c r="L16" s="48" t="s">
        <v>160</v>
      </c>
      <c r="M16" s="36" t="s">
        <v>161</v>
      </c>
      <c r="N16" s="36" t="s">
        <v>162</v>
      </c>
      <c r="O16" s="37">
        <v>1</v>
      </c>
      <c r="P16" s="1">
        <v>7</v>
      </c>
      <c r="Q16" s="1">
        <v>7</v>
      </c>
      <c r="R16" s="1" t="s">
        <v>6</v>
      </c>
      <c r="S16" s="1" t="s">
        <v>1</v>
      </c>
      <c r="T16" s="1" t="s">
        <v>10</v>
      </c>
      <c r="U16" s="1" t="s">
        <v>163</v>
      </c>
      <c r="V16" s="38">
        <v>6637685.3700000001</v>
      </c>
      <c r="W16" s="46" t="s">
        <v>132</v>
      </c>
      <c r="X16" s="40">
        <v>59512318</v>
      </c>
      <c r="Y16" s="41">
        <v>6</v>
      </c>
      <c r="Z16" s="41" t="s">
        <v>6</v>
      </c>
      <c r="AA16" s="41" t="s">
        <v>1</v>
      </c>
      <c r="AB16" s="41" t="s">
        <v>10</v>
      </c>
      <c r="AC16" s="41" t="s">
        <v>157</v>
      </c>
      <c r="AD16" s="42">
        <v>2196612.8800000004</v>
      </c>
      <c r="AE16" s="42">
        <v>911000.66</v>
      </c>
      <c r="AF16" s="42"/>
      <c r="AG16" s="42">
        <v>3107613.5400000005</v>
      </c>
    </row>
    <row r="17" spans="1:38" customFormat="1" ht="39.75" customHeight="1">
      <c r="A17" s="27">
        <v>8</v>
      </c>
      <c r="B17" s="28" t="s">
        <v>6</v>
      </c>
      <c r="C17" s="28" t="s">
        <v>1</v>
      </c>
      <c r="D17" s="28" t="s">
        <v>11</v>
      </c>
      <c r="E17" s="29" t="str">
        <f t="shared" si="0"/>
        <v>0201010012</v>
      </c>
      <c r="F17" s="30" t="s">
        <v>164</v>
      </c>
      <c r="G17" s="31" t="s">
        <v>165</v>
      </c>
      <c r="H17" s="32" t="s">
        <v>164</v>
      </c>
      <c r="I17" s="33" t="s">
        <v>166</v>
      </c>
      <c r="J17" s="34" t="s">
        <v>167</v>
      </c>
      <c r="K17" s="6" t="s">
        <v>168</v>
      </c>
      <c r="L17" s="48" t="s">
        <v>169</v>
      </c>
      <c r="M17" s="36" t="s">
        <v>170</v>
      </c>
      <c r="N17" s="36" t="s">
        <v>171</v>
      </c>
      <c r="O17" s="37">
        <v>1</v>
      </c>
      <c r="P17" s="1">
        <v>8</v>
      </c>
      <c r="Q17" s="1"/>
      <c r="R17" s="1"/>
      <c r="S17" s="1"/>
      <c r="T17" s="1"/>
      <c r="U17" s="1"/>
      <c r="V17" s="51"/>
      <c r="W17" s="52" t="s">
        <v>172</v>
      </c>
      <c r="X17" s="40">
        <v>169823490</v>
      </c>
      <c r="Y17" s="41">
        <v>7</v>
      </c>
      <c r="Z17" s="41" t="s">
        <v>6</v>
      </c>
      <c r="AA17" s="41" t="s">
        <v>1</v>
      </c>
      <c r="AB17" s="41" t="s">
        <v>11</v>
      </c>
      <c r="AC17" s="41" t="s">
        <v>164</v>
      </c>
      <c r="AD17" s="42">
        <v>3791265.57</v>
      </c>
      <c r="AE17" s="42">
        <v>3526.16</v>
      </c>
      <c r="AF17" s="42"/>
      <c r="AG17" s="42">
        <v>3794791.73</v>
      </c>
    </row>
    <row r="18" spans="1:38" ht="39.75" customHeight="1">
      <c r="A18" s="53">
        <v>9</v>
      </c>
      <c r="B18" s="54" t="s">
        <v>6</v>
      </c>
      <c r="C18" s="54" t="s">
        <v>1</v>
      </c>
      <c r="D18" s="54" t="s">
        <v>12</v>
      </c>
      <c r="E18" s="29" t="str">
        <f t="shared" si="0"/>
        <v>0201010014</v>
      </c>
      <c r="F18" s="30" t="s">
        <v>173</v>
      </c>
      <c r="G18" s="31" t="s">
        <v>174</v>
      </c>
      <c r="H18" s="55" t="s">
        <v>175</v>
      </c>
      <c r="I18" s="56">
        <v>430003549</v>
      </c>
      <c r="J18" s="57" t="s">
        <v>176</v>
      </c>
      <c r="K18" s="6" t="s">
        <v>177</v>
      </c>
      <c r="L18" s="58" t="s">
        <v>178</v>
      </c>
      <c r="M18" s="59" t="s">
        <v>179</v>
      </c>
      <c r="N18" s="60" t="s">
        <v>180</v>
      </c>
      <c r="O18" s="61">
        <v>1</v>
      </c>
      <c r="P18" s="62">
        <v>9</v>
      </c>
      <c r="Q18" s="62"/>
      <c r="R18" s="62"/>
      <c r="S18" s="62"/>
      <c r="T18" s="62"/>
      <c r="U18" s="62"/>
      <c r="V18" s="63"/>
      <c r="W18" s="64" t="s">
        <v>181</v>
      </c>
      <c r="X18" s="65">
        <v>104319183</v>
      </c>
      <c r="Y18" s="41">
        <v>8</v>
      </c>
      <c r="Z18" s="41" t="s">
        <v>6</v>
      </c>
      <c r="AA18" s="41" t="s">
        <v>1</v>
      </c>
      <c r="AB18" s="41" t="s">
        <v>12</v>
      </c>
      <c r="AC18" s="41" t="s">
        <v>173</v>
      </c>
      <c r="AD18" s="42">
        <v>164879.01999999999</v>
      </c>
      <c r="AE18" s="42">
        <v>2624.72</v>
      </c>
      <c r="AF18" s="42"/>
      <c r="AG18" s="66">
        <v>167503.74</v>
      </c>
      <c r="AH18" s="67"/>
      <c r="AI18" s="67"/>
      <c r="AJ18" s="67"/>
      <c r="AK18" s="67"/>
      <c r="AL18" s="67"/>
    </row>
    <row r="19" spans="1:38" customFormat="1" ht="39.75" customHeight="1">
      <c r="A19" s="27">
        <v>10</v>
      </c>
      <c r="B19" s="28" t="s">
        <v>6</v>
      </c>
      <c r="C19" s="28" t="s">
        <v>1</v>
      </c>
      <c r="D19" s="28" t="s">
        <v>13</v>
      </c>
      <c r="E19" s="29" t="str">
        <f t="shared" si="0"/>
        <v>0201010018</v>
      </c>
      <c r="F19" s="30" t="s">
        <v>182</v>
      </c>
      <c r="G19" s="31" t="s">
        <v>183</v>
      </c>
      <c r="H19" s="32" t="s">
        <v>184</v>
      </c>
      <c r="I19" s="33" t="s">
        <v>185</v>
      </c>
      <c r="J19" s="34" t="s">
        <v>186</v>
      </c>
      <c r="K19" s="6" t="s">
        <v>187</v>
      </c>
      <c r="L19" s="68" t="s">
        <v>188</v>
      </c>
      <c r="M19" s="36" t="s">
        <v>189</v>
      </c>
      <c r="N19" s="36" t="s">
        <v>190</v>
      </c>
      <c r="O19" s="45" t="s">
        <v>130</v>
      </c>
      <c r="P19" s="1">
        <v>10</v>
      </c>
      <c r="Q19" s="1"/>
      <c r="R19" s="1"/>
      <c r="S19" s="1"/>
      <c r="T19" s="1"/>
      <c r="U19" s="1"/>
      <c r="V19" s="51"/>
      <c r="W19" s="69" t="s">
        <v>191</v>
      </c>
      <c r="X19" s="40">
        <v>66510110</v>
      </c>
      <c r="Y19" s="1"/>
      <c r="Z19" s="1"/>
      <c r="AA19" s="1"/>
      <c r="AB19" s="1"/>
      <c r="AC19" s="1"/>
      <c r="AD19" s="1"/>
      <c r="AE19" s="1"/>
      <c r="AF19" s="1"/>
      <c r="AG19" s="1"/>
    </row>
    <row r="20" spans="1:38" customFormat="1" ht="39.75" customHeight="1">
      <c r="A20" s="27">
        <v>11</v>
      </c>
      <c r="B20" s="28" t="s">
        <v>6</v>
      </c>
      <c r="C20" s="28" t="s">
        <v>1</v>
      </c>
      <c r="D20" s="28" t="s">
        <v>14</v>
      </c>
      <c r="E20" s="29" t="str">
        <f t="shared" si="0"/>
        <v>0201010024</v>
      </c>
      <c r="F20" s="30" t="s">
        <v>192</v>
      </c>
      <c r="G20" s="31" t="s">
        <v>193</v>
      </c>
      <c r="H20" s="32" t="s">
        <v>194</v>
      </c>
      <c r="I20" s="33" t="s">
        <v>195</v>
      </c>
      <c r="J20" s="34" t="s">
        <v>186</v>
      </c>
      <c r="K20" s="6" t="s">
        <v>187</v>
      </c>
      <c r="L20" s="48" t="s">
        <v>196</v>
      </c>
      <c r="M20" s="36" t="s">
        <v>197</v>
      </c>
      <c r="N20" s="36" t="s">
        <v>198</v>
      </c>
      <c r="O20" s="37">
        <v>1</v>
      </c>
      <c r="P20" s="1">
        <v>11</v>
      </c>
      <c r="Q20" s="1"/>
      <c r="R20" s="1"/>
      <c r="S20" s="1"/>
      <c r="T20" s="1"/>
      <c r="U20" s="1"/>
      <c r="V20" s="51"/>
      <c r="W20" s="69" t="s">
        <v>191</v>
      </c>
      <c r="X20" s="40">
        <v>80124642</v>
      </c>
      <c r="Y20" s="41">
        <v>9</v>
      </c>
      <c r="Z20" s="41" t="s">
        <v>6</v>
      </c>
      <c r="AA20" s="41" t="s">
        <v>1</v>
      </c>
      <c r="AB20" s="41" t="s">
        <v>14</v>
      </c>
      <c r="AC20" s="41" t="s">
        <v>199</v>
      </c>
      <c r="AD20" s="42">
        <v>2839871.9499999997</v>
      </c>
      <c r="AE20" s="42">
        <v>435.68</v>
      </c>
      <c r="AF20" s="42"/>
      <c r="AG20" s="42">
        <v>2840307.63</v>
      </c>
    </row>
    <row r="21" spans="1:38" customFormat="1" ht="39.75" customHeight="1">
      <c r="A21" s="27">
        <v>12</v>
      </c>
      <c r="B21" s="28" t="s">
        <v>6</v>
      </c>
      <c r="C21" s="28" t="s">
        <v>1</v>
      </c>
      <c r="D21" s="28" t="s">
        <v>15</v>
      </c>
      <c r="E21" s="29" t="str">
        <f t="shared" si="0"/>
        <v>0201010027</v>
      </c>
      <c r="F21" s="30" t="s">
        <v>200</v>
      </c>
      <c r="G21" s="31" t="s">
        <v>201</v>
      </c>
      <c r="H21" s="32" t="s">
        <v>202</v>
      </c>
      <c r="I21" s="70" t="s">
        <v>203</v>
      </c>
      <c r="J21" s="34" t="s">
        <v>204</v>
      </c>
      <c r="K21" s="6" t="s">
        <v>205</v>
      </c>
      <c r="L21" s="48" t="s">
        <v>206</v>
      </c>
      <c r="M21" s="36" t="s">
        <v>207</v>
      </c>
      <c r="N21" s="36" t="s">
        <v>208</v>
      </c>
      <c r="O21" s="37">
        <v>1</v>
      </c>
      <c r="P21" s="1">
        <v>12</v>
      </c>
      <c r="Q21" s="1">
        <v>8</v>
      </c>
      <c r="R21" s="1" t="s">
        <v>6</v>
      </c>
      <c r="S21" s="1" t="s">
        <v>1</v>
      </c>
      <c r="T21" s="1" t="s">
        <v>15</v>
      </c>
      <c r="U21" s="1" t="s">
        <v>209</v>
      </c>
      <c r="V21" s="38">
        <v>9318456689.9500008</v>
      </c>
      <c r="W21" s="71" t="s">
        <v>210</v>
      </c>
      <c r="X21" s="40">
        <v>6570265264</v>
      </c>
      <c r="Y21" s="41">
        <v>10</v>
      </c>
      <c r="Z21" s="41" t="s">
        <v>6</v>
      </c>
      <c r="AA21" s="41" t="s">
        <v>1</v>
      </c>
      <c r="AB21" s="41" t="s">
        <v>15</v>
      </c>
      <c r="AC21" s="41" t="s">
        <v>209</v>
      </c>
      <c r="AD21" s="42">
        <v>3560383.98</v>
      </c>
      <c r="AE21" s="42">
        <v>362155.62</v>
      </c>
      <c r="AF21" s="42"/>
      <c r="AG21" s="42">
        <v>3922539.6</v>
      </c>
    </row>
    <row r="22" spans="1:38" ht="39.75" customHeight="1">
      <c r="A22" s="53">
        <v>13</v>
      </c>
      <c r="B22" s="54" t="s">
        <v>6</v>
      </c>
      <c r="C22" s="54" t="s">
        <v>1</v>
      </c>
      <c r="D22" s="54" t="s">
        <v>16</v>
      </c>
      <c r="E22" s="29" t="str">
        <f t="shared" si="0"/>
        <v>0201010028</v>
      </c>
      <c r="F22" s="30" t="s">
        <v>211</v>
      </c>
      <c r="G22" s="31" t="s">
        <v>212</v>
      </c>
      <c r="H22" s="55" t="s">
        <v>213</v>
      </c>
      <c r="I22" s="56" t="s">
        <v>214</v>
      </c>
      <c r="J22" s="57" t="s">
        <v>176</v>
      </c>
      <c r="K22" s="6" t="s">
        <v>177</v>
      </c>
      <c r="L22" s="72" t="s">
        <v>215</v>
      </c>
      <c r="M22" s="58" t="s">
        <v>216</v>
      </c>
      <c r="N22" s="72" t="s">
        <v>217</v>
      </c>
      <c r="O22" s="61">
        <v>1</v>
      </c>
      <c r="P22" s="1">
        <v>13</v>
      </c>
      <c r="Q22" s="1">
        <v>9</v>
      </c>
      <c r="R22" s="1" t="s">
        <v>6</v>
      </c>
      <c r="S22" s="1" t="s">
        <v>1</v>
      </c>
      <c r="T22" s="1" t="s">
        <v>16</v>
      </c>
      <c r="U22" s="1" t="s">
        <v>211</v>
      </c>
      <c r="V22" s="38">
        <v>1425054908.6000001</v>
      </c>
      <c r="W22" s="73" t="s">
        <v>181</v>
      </c>
      <c r="X22" s="40">
        <v>50000000</v>
      </c>
      <c r="Y22" s="41">
        <v>11</v>
      </c>
      <c r="Z22" s="41" t="s">
        <v>6</v>
      </c>
      <c r="AA22" s="41" t="s">
        <v>1</v>
      </c>
      <c r="AB22" s="41" t="s">
        <v>16</v>
      </c>
      <c r="AC22" s="41" t="s">
        <v>211</v>
      </c>
      <c r="AD22" s="42">
        <v>2853.81</v>
      </c>
      <c r="AE22" s="42"/>
      <c r="AF22" s="42"/>
      <c r="AG22" s="42">
        <v>2853.81</v>
      </c>
    </row>
    <row r="23" spans="1:38" ht="39.75" customHeight="1">
      <c r="A23" s="53">
        <v>14</v>
      </c>
      <c r="B23" s="54" t="s">
        <v>6</v>
      </c>
      <c r="C23" s="54" t="s">
        <v>1</v>
      </c>
      <c r="D23" s="54" t="s">
        <v>17</v>
      </c>
      <c r="E23" s="29" t="str">
        <f t="shared" si="0"/>
        <v>0201010029</v>
      </c>
      <c r="F23" s="30" t="s">
        <v>218</v>
      </c>
      <c r="G23" s="31" t="s">
        <v>219</v>
      </c>
      <c r="H23" s="74" t="s">
        <v>218</v>
      </c>
      <c r="I23" s="56">
        <v>430262422</v>
      </c>
      <c r="J23" s="57" t="s">
        <v>176</v>
      </c>
      <c r="K23" s="6" t="s">
        <v>177</v>
      </c>
      <c r="L23" s="75"/>
      <c r="M23" s="58" t="s">
        <v>220</v>
      </c>
      <c r="N23" s="30" t="s">
        <v>221</v>
      </c>
      <c r="O23" s="76" t="s">
        <v>130</v>
      </c>
      <c r="P23" s="1">
        <v>14</v>
      </c>
      <c r="Q23" s="1"/>
      <c r="R23" s="1"/>
      <c r="S23" s="1"/>
      <c r="T23" s="1"/>
      <c r="U23" s="1"/>
      <c r="V23" s="51"/>
      <c r="W23" s="73" t="s">
        <v>181</v>
      </c>
      <c r="X23" s="40">
        <v>135573000</v>
      </c>
      <c r="Y23" s="1"/>
      <c r="Z23" s="1"/>
      <c r="AA23" s="1"/>
      <c r="AB23" s="1"/>
      <c r="AC23" s="1"/>
      <c r="AD23" s="50"/>
      <c r="AE23" s="50"/>
      <c r="AF23" s="50"/>
      <c r="AG23" s="50"/>
    </row>
    <row r="24" spans="1:38" customFormat="1" ht="39.75" customHeight="1">
      <c r="A24" s="27">
        <v>15</v>
      </c>
      <c r="B24" s="28" t="s">
        <v>6</v>
      </c>
      <c r="C24" s="28" t="s">
        <v>18</v>
      </c>
      <c r="D24" s="28" t="s">
        <v>2</v>
      </c>
      <c r="E24" s="29" t="str">
        <f t="shared" si="0"/>
        <v>0201020001</v>
      </c>
      <c r="F24" s="30" t="s">
        <v>222</v>
      </c>
      <c r="G24" s="31" t="s">
        <v>223</v>
      </c>
      <c r="H24" s="32" t="s">
        <v>224</v>
      </c>
      <c r="I24" s="33">
        <v>424002126</v>
      </c>
      <c r="J24" s="34" t="s">
        <v>167</v>
      </c>
      <c r="K24" s="6" t="s">
        <v>168</v>
      </c>
      <c r="L24" s="48" t="s">
        <v>225</v>
      </c>
      <c r="M24" s="36" t="s">
        <v>226</v>
      </c>
      <c r="N24" s="36" t="s">
        <v>227</v>
      </c>
      <c r="O24" s="37">
        <v>1</v>
      </c>
      <c r="P24" s="1">
        <v>15</v>
      </c>
      <c r="Q24" s="1">
        <v>10</v>
      </c>
      <c r="R24" s="1" t="s">
        <v>6</v>
      </c>
      <c r="S24" s="1" t="s">
        <v>18</v>
      </c>
      <c r="T24" s="1" t="s">
        <v>2</v>
      </c>
      <c r="U24" s="1" t="s">
        <v>222</v>
      </c>
      <c r="V24" s="38">
        <v>1373040275.51</v>
      </c>
      <c r="W24" s="52" t="s">
        <v>172</v>
      </c>
      <c r="X24" s="40">
        <v>20398670702</v>
      </c>
      <c r="Y24" s="41">
        <v>12</v>
      </c>
      <c r="Z24" s="41" t="s">
        <v>6</v>
      </c>
      <c r="AA24" s="41" t="s">
        <v>18</v>
      </c>
      <c r="AB24" s="41" t="s">
        <v>2</v>
      </c>
      <c r="AC24" s="41" t="s">
        <v>222</v>
      </c>
      <c r="AD24" s="42">
        <v>3482975.0599999996</v>
      </c>
      <c r="AE24" s="42">
        <v>0</v>
      </c>
      <c r="AF24" s="42"/>
      <c r="AG24" s="42">
        <v>3482975.0599999996</v>
      </c>
    </row>
    <row r="25" spans="1:38" customFormat="1" ht="39.75" customHeight="1">
      <c r="A25" s="27">
        <v>16</v>
      </c>
      <c r="B25" s="28" t="s">
        <v>6</v>
      </c>
      <c r="C25" s="28" t="s">
        <v>18</v>
      </c>
      <c r="D25" s="28" t="s">
        <v>19</v>
      </c>
      <c r="E25" s="29" t="str">
        <f t="shared" si="0"/>
        <v>0201020002</v>
      </c>
      <c r="F25" s="30" t="s">
        <v>228</v>
      </c>
      <c r="G25" s="31" t="s">
        <v>229</v>
      </c>
      <c r="H25" s="32" t="s">
        <v>230</v>
      </c>
      <c r="I25" s="33">
        <v>424002746</v>
      </c>
      <c r="J25" s="34" t="s">
        <v>186</v>
      </c>
      <c r="K25" s="6" t="s">
        <v>187</v>
      </c>
      <c r="L25" s="48" t="s">
        <v>231</v>
      </c>
      <c r="M25" s="36" t="s">
        <v>232</v>
      </c>
      <c r="N25" s="36" t="s">
        <v>233</v>
      </c>
      <c r="O25" s="37">
        <v>1</v>
      </c>
      <c r="P25" s="1">
        <v>16</v>
      </c>
      <c r="Q25" s="1">
        <v>11</v>
      </c>
      <c r="R25" s="1" t="s">
        <v>6</v>
      </c>
      <c r="S25" s="1" t="s">
        <v>18</v>
      </c>
      <c r="T25" s="1" t="s">
        <v>19</v>
      </c>
      <c r="U25" s="1" t="s">
        <v>234</v>
      </c>
      <c r="V25" s="38">
        <v>107252601.03</v>
      </c>
      <c r="W25" s="69" t="s">
        <v>191</v>
      </c>
      <c r="X25" s="40">
        <v>109404554</v>
      </c>
      <c r="Y25" s="41">
        <v>13</v>
      </c>
      <c r="Z25" s="41" t="s">
        <v>6</v>
      </c>
      <c r="AA25" s="41" t="s">
        <v>18</v>
      </c>
      <c r="AB25" s="41" t="s">
        <v>19</v>
      </c>
      <c r="AC25" s="41" t="s">
        <v>235</v>
      </c>
      <c r="AD25" s="42">
        <v>1259222.3999999999</v>
      </c>
      <c r="AE25" s="42"/>
      <c r="AF25" s="42"/>
      <c r="AG25" s="42">
        <v>1259222.3999999999</v>
      </c>
    </row>
    <row r="26" spans="1:38" customFormat="1" ht="39.75" customHeight="1">
      <c r="A26" s="27">
        <v>17</v>
      </c>
      <c r="B26" s="28" t="s">
        <v>6</v>
      </c>
      <c r="C26" s="28" t="s">
        <v>18</v>
      </c>
      <c r="D26" s="28" t="s">
        <v>20</v>
      </c>
      <c r="E26" s="29" t="str">
        <f t="shared" si="0"/>
        <v>0201020003</v>
      </c>
      <c r="F26" s="77" t="s">
        <v>236</v>
      </c>
      <c r="G26" s="31" t="s">
        <v>237</v>
      </c>
      <c r="H26" s="32" t="s">
        <v>238</v>
      </c>
      <c r="I26" s="33">
        <v>401506459</v>
      </c>
      <c r="J26" s="34" t="s">
        <v>136</v>
      </c>
      <c r="K26" s="6" t="s">
        <v>137</v>
      </c>
      <c r="L26" s="48" t="s">
        <v>239</v>
      </c>
      <c r="M26" s="36" t="s">
        <v>240</v>
      </c>
      <c r="N26" s="36" t="s">
        <v>241</v>
      </c>
      <c r="O26" s="37">
        <v>1</v>
      </c>
      <c r="P26" s="1">
        <v>17</v>
      </c>
      <c r="Q26" s="1">
        <v>12</v>
      </c>
      <c r="R26" s="1" t="s">
        <v>6</v>
      </c>
      <c r="S26" s="1" t="s">
        <v>18</v>
      </c>
      <c r="T26" s="1" t="s">
        <v>20</v>
      </c>
      <c r="U26" s="1" t="s">
        <v>236</v>
      </c>
      <c r="V26" s="38">
        <v>76101626.789999992</v>
      </c>
      <c r="W26" s="47" t="s">
        <v>142</v>
      </c>
      <c r="X26" s="40">
        <v>3789669062</v>
      </c>
      <c r="Y26" s="41">
        <v>14</v>
      </c>
      <c r="Z26" s="41" t="s">
        <v>6</v>
      </c>
      <c r="AA26" s="41" t="s">
        <v>18</v>
      </c>
      <c r="AB26" s="41" t="s">
        <v>20</v>
      </c>
      <c r="AC26" s="41" t="s">
        <v>236</v>
      </c>
      <c r="AD26" s="42">
        <v>14436004.140000001</v>
      </c>
      <c r="AE26" s="42">
        <v>6266.01</v>
      </c>
      <c r="AF26" s="42"/>
      <c r="AG26" s="42">
        <v>14442270.15</v>
      </c>
    </row>
    <row r="27" spans="1:38" customFormat="1" ht="39.75" customHeight="1">
      <c r="A27" s="27">
        <v>18</v>
      </c>
      <c r="B27" s="28" t="s">
        <v>6</v>
      </c>
      <c r="C27" s="28" t="s">
        <v>18</v>
      </c>
      <c r="D27" s="28" t="s">
        <v>21</v>
      </c>
      <c r="E27" s="29" t="str">
        <f t="shared" si="0"/>
        <v>0201020004</v>
      </c>
      <c r="F27" s="30" t="s">
        <v>242</v>
      </c>
      <c r="G27" s="31" t="s">
        <v>243</v>
      </c>
      <c r="H27" s="32" t="s">
        <v>244</v>
      </c>
      <c r="I27" s="33">
        <v>401506752</v>
      </c>
      <c r="J27" s="34" t="s">
        <v>136</v>
      </c>
      <c r="K27" s="6" t="s">
        <v>137</v>
      </c>
      <c r="L27" s="48" t="s">
        <v>245</v>
      </c>
      <c r="M27" s="36" t="s">
        <v>246</v>
      </c>
      <c r="N27" s="36" t="s">
        <v>247</v>
      </c>
      <c r="O27" s="37">
        <v>1</v>
      </c>
      <c r="P27" s="1">
        <v>18</v>
      </c>
      <c r="Q27" s="1">
        <v>13</v>
      </c>
      <c r="R27" s="1" t="s">
        <v>6</v>
      </c>
      <c r="S27" s="1" t="s">
        <v>18</v>
      </c>
      <c r="T27" s="1" t="s">
        <v>21</v>
      </c>
      <c r="U27" s="1" t="s">
        <v>248</v>
      </c>
      <c r="V27" s="38">
        <v>28998735.800000001</v>
      </c>
      <c r="W27" s="47" t="s">
        <v>142</v>
      </c>
      <c r="X27" s="40">
        <v>481078395</v>
      </c>
      <c r="Y27" s="41">
        <v>15</v>
      </c>
      <c r="Z27" s="41" t="s">
        <v>6</v>
      </c>
      <c r="AA27" s="41" t="s">
        <v>18</v>
      </c>
      <c r="AB27" s="41" t="s">
        <v>21</v>
      </c>
      <c r="AC27" s="41" t="s">
        <v>242</v>
      </c>
      <c r="AD27" s="42">
        <v>6915064.6399999997</v>
      </c>
      <c r="AE27" s="42"/>
      <c r="AF27" s="42"/>
      <c r="AG27" s="42">
        <v>6915064.6399999997</v>
      </c>
    </row>
    <row r="28" spans="1:38" customFormat="1" ht="39.75" customHeight="1">
      <c r="A28" s="27">
        <v>19</v>
      </c>
      <c r="B28" s="28" t="s">
        <v>6</v>
      </c>
      <c r="C28" s="28" t="s">
        <v>18</v>
      </c>
      <c r="D28" s="28" t="s">
        <v>8</v>
      </c>
      <c r="E28" s="29" t="str">
        <f t="shared" si="0"/>
        <v>0201020007</v>
      </c>
      <c r="F28" s="30" t="s">
        <v>249</v>
      </c>
      <c r="G28" s="31" t="s">
        <v>250</v>
      </c>
      <c r="H28" s="32" t="s">
        <v>251</v>
      </c>
      <c r="I28" s="33">
        <v>430029459</v>
      </c>
      <c r="J28" s="34" t="s">
        <v>125</v>
      </c>
      <c r="K28" s="6" t="s">
        <v>126</v>
      </c>
      <c r="L28" s="48" t="s">
        <v>252</v>
      </c>
      <c r="M28" s="36" t="s">
        <v>253</v>
      </c>
      <c r="N28" s="36" t="s">
        <v>254</v>
      </c>
      <c r="O28" s="37">
        <v>1</v>
      </c>
      <c r="P28" s="1">
        <v>19</v>
      </c>
      <c r="Q28" s="1">
        <v>14</v>
      </c>
      <c r="R28" s="1" t="s">
        <v>6</v>
      </c>
      <c r="S28" s="1" t="s">
        <v>18</v>
      </c>
      <c r="T28" s="1" t="s">
        <v>8</v>
      </c>
      <c r="U28" s="1" t="s">
        <v>255</v>
      </c>
      <c r="V28" s="38">
        <v>22179373.640000001</v>
      </c>
      <c r="W28" s="46" t="s">
        <v>132</v>
      </c>
      <c r="X28" s="40">
        <v>608810557</v>
      </c>
      <c r="Y28" s="41">
        <v>16</v>
      </c>
      <c r="Z28" s="41" t="s">
        <v>6</v>
      </c>
      <c r="AA28" s="41" t="s">
        <v>18</v>
      </c>
      <c r="AB28" s="41" t="s">
        <v>8</v>
      </c>
      <c r="AC28" s="41" t="s">
        <v>249</v>
      </c>
      <c r="AD28" s="42">
        <v>37553073.920000002</v>
      </c>
      <c r="AE28" s="42">
        <v>172433.65</v>
      </c>
      <c r="AF28" s="42"/>
      <c r="AG28" s="42">
        <v>37725507.57</v>
      </c>
    </row>
    <row r="29" spans="1:38" customFormat="1" ht="39.75" customHeight="1">
      <c r="A29" s="27">
        <v>20</v>
      </c>
      <c r="B29" s="28" t="s">
        <v>6</v>
      </c>
      <c r="C29" s="28" t="s">
        <v>18</v>
      </c>
      <c r="D29" s="28" t="s">
        <v>22</v>
      </c>
      <c r="E29" s="29" t="str">
        <f t="shared" si="0"/>
        <v>0201020008</v>
      </c>
      <c r="F29" s="30" t="s">
        <v>256</v>
      </c>
      <c r="G29" s="31" t="s">
        <v>257</v>
      </c>
      <c r="H29" s="32" t="s">
        <v>258</v>
      </c>
      <c r="I29" s="70">
        <v>430020354</v>
      </c>
      <c r="J29" s="34" t="s">
        <v>204</v>
      </c>
      <c r="K29" s="6" t="s">
        <v>205</v>
      </c>
      <c r="L29" s="48" t="s">
        <v>259</v>
      </c>
      <c r="M29" s="36" t="s">
        <v>260</v>
      </c>
      <c r="N29" s="36" t="s">
        <v>261</v>
      </c>
      <c r="O29" s="37">
        <v>1</v>
      </c>
      <c r="P29" s="1">
        <v>20</v>
      </c>
      <c r="Q29" s="1"/>
      <c r="R29" s="1"/>
      <c r="S29" s="1"/>
      <c r="T29" s="1"/>
      <c r="U29" s="1"/>
      <c r="V29" s="51"/>
      <c r="W29" s="71" t="s">
        <v>210</v>
      </c>
      <c r="X29" s="40">
        <v>478265055</v>
      </c>
      <c r="Y29" s="41">
        <v>17</v>
      </c>
      <c r="Z29" s="41" t="s">
        <v>6</v>
      </c>
      <c r="AA29" s="41" t="s">
        <v>18</v>
      </c>
      <c r="AB29" s="41" t="s">
        <v>22</v>
      </c>
      <c r="AC29" s="41" t="s">
        <v>262</v>
      </c>
      <c r="AD29" s="42">
        <v>3687276.99</v>
      </c>
      <c r="AE29" s="42"/>
      <c r="AF29" s="42"/>
      <c r="AG29" s="42">
        <v>3687276.99</v>
      </c>
    </row>
    <row r="30" spans="1:38" customFormat="1" ht="39.75" customHeight="1">
      <c r="A30" s="27">
        <v>21</v>
      </c>
      <c r="B30" s="28" t="s">
        <v>6</v>
      </c>
      <c r="C30" s="28" t="s">
        <v>18</v>
      </c>
      <c r="D30" s="28" t="s">
        <v>9</v>
      </c>
      <c r="E30" s="29" t="str">
        <f t="shared" si="0"/>
        <v>0201020009</v>
      </c>
      <c r="F30" s="30" t="s">
        <v>263</v>
      </c>
      <c r="G30" s="31" t="s">
        <v>264</v>
      </c>
      <c r="H30" s="32" t="s">
        <v>265</v>
      </c>
      <c r="I30" s="33">
        <v>430022195</v>
      </c>
      <c r="J30" s="78" t="s">
        <v>266</v>
      </c>
      <c r="K30" s="6" t="s">
        <v>205</v>
      </c>
      <c r="L30" s="48" t="s">
        <v>267</v>
      </c>
      <c r="M30" s="36" t="s">
        <v>268</v>
      </c>
      <c r="N30" s="36" t="s">
        <v>269</v>
      </c>
      <c r="O30" s="37">
        <v>1</v>
      </c>
      <c r="P30" s="1">
        <v>21</v>
      </c>
      <c r="Q30" s="1">
        <v>15</v>
      </c>
      <c r="R30" s="1" t="s">
        <v>6</v>
      </c>
      <c r="S30" s="1" t="s">
        <v>18</v>
      </c>
      <c r="T30" s="1" t="s">
        <v>9</v>
      </c>
      <c r="U30" s="1" t="s">
        <v>270</v>
      </c>
      <c r="V30" s="38"/>
      <c r="W30" s="71" t="s">
        <v>271</v>
      </c>
      <c r="X30" s="40">
        <v>299977915</v>
      </c>
      <c r="Y30" s="41">
        <v>18</v>
      </c>
      <c r="Z30" s="41" t="s">
        <v>6</v>
      </c>
      <c r="AA30" s="41" t="s">
        <v>18</v>
      </c>
      <c r="AB30" s="41" t="s">
        <v>9</v>
      </c>
      <c r="AC30" s="41" t="s">
        <v>272</v>
      </c>
      <c r="AD30" s="42">
        <v>6777513.9499999993</v>
      </c>
      <c r="AE30" s="42">
        <v>8383.09</v>
      </c>
      <c r="AF30" s="42"/>
      <c r="AG30" s="42">
        <v>6785897.0399999991</v>
      </c>
    </row>
    <row r="31" spans="1:38" customFormat="1" ht="39.75" customHeight="1">
      <c r="A31" s="27">
        <v>22</v>
      </c>
      <c r="B31" s="28" t="s">
        <v>6</v>
      </c>
      <c r="C31" s="28" t="s">
        <v>18</v>
      </c>
      <c r="D31" s="28" t="s">
        <v>10</v>
      </c>
      <c r="E31" s="29" t="str">
        <f t="shared" si="0"/>
        <v>0201020010</v>
      </c>
      <c r="F31" s="30" t="s">
        <v>273</v>
      </c>
      <c r="G31" s="31" t="s">
        <v>274</v>
      </c>
      <c r="H31" s="32" t="s">
        <v>275</v>
      </c>
      <c r="I31" s="70">
        <v>430027936</v>
      </c>
      <c r="J31" s="78" t="s">
        <v>266</v>
      </c>
      <c r="K31" s="6" t="s">
        <v>205</v>
      </c>
      <c r="L31" s="48" t="s">
        <v>276</v>
      </c>
      <c r="M31" s="36" t="s">
        <v>277</v>
      </c>
      <c r="N31" s="36" t="s">
        <v>278</v>
      </c>
      <c r="O31" s="37">
        <v>1</v>
      </c>
      <c r="P31" s="1">
        <v>22</v>
      </c>
      <c r="Q31" s="1">
        <v>16</v>
      </c>
      <c r="R31" s="1" t="s">
        <v>6</v>
      </c>
      <c r="S31" s="1" t="s">
        <v>18</v>
      </c>
      <c r="T31" s="1" t="s">
        <v>10</v>
      </c>
      <c r="U31" s="1" t="s">
        <v>273</v>
      </c>
      <c r="V31" s="38">
        <v>9092653.1999999993</v>
      </c>
      <c r="W31" s="71" t="s">
        <v>210</v>
      </c>
      <c r="X31" s="40">
        <v>686385358</v>
      </c>
      <c r="Y31" s="41">
        <v>19</v>
      </c>
      <c r="Z31" s="41" t="s">
        <v>6</v>
      </c>
      <c r="AA31" s="41" t="s">
        <v>18</v>
      </c>
      <c r="AB31" s="41" t="s">
        <v>10</v>
      </c>
      <c r="AC31" s="41" t="s">
        <v>273</v>
      </c>
      <c r="AD31" s="42">
        <v>7059686.7300000004</v>
      </c>
      <c r="AE31" s="42">
        <v>296151.51</v>
      </c>
      <c r="AF31" s="42"/>
      <c r="AG31" s="42">
        <v>7355838.2400000002</v>
      </c>
    </row>
    <row r="32" spans="1:38" customFormat="1" ht="39.75" customHeight="1">
      <c r="A32" s="27">
        <v>23</v>
      </c>
      <c r="B32" s="28" t="s">
        <v>6</v>
      </c>
      <c r="C32" s="28" t="s">
        <v>18</v>
      </c>
      <c r="D32" s="28" t="s">
        <v>23</v>
      </c>
      <c r="E32" s="29" t="str">
        <f t="shared" si="0"/>
        <v>0201020011</v>
      </c>
      <c r="F32" s="30" t="s">
        <v>279</v>
      </c>
      <c r="G32" s="31" t="s">
        <v>280</v>
      </c>
      <c r="H32" s="32" t="s">
        <v>281</v>
      </c>
      <c r="I32" s="33">
        <v>401503931</v>
      </c>
      <c r="J32" s="34" t="s">
        <v>282</v>
      </c>
      <c r="K32" s="6" t="s">
        <v>283</v>
      </c>
      <c r="L32" s="48" t="s">
        <v>284</v>
      </c>
      <c r="M32" s="36" t="s">
        <v>285</v>
      </c>
      <c r="N32" s="36" t="s">
        <v>286</v>
      </c>
      <c r="O32" s="37">
        <v>1</v>
      </c>
      <c r="P32" s="1">
        <v>23</v>
      </c>
      <c r="Q32" s="1">
        <v>17</v>
      </c>
      <c r="R32" s="1" t="s">
        <v>6</v>
      </c>
      <c r="S32" s="1" t="s">
        <v>18</v>
      </c>
      <c r="T32" s="1" t="s">
        <v>23</v>
      </c>
      <c r="U32" s="1" t="s">
        <v>287</v>
      </c>
      <c r="V32" s="38">
        <v>398590245.67000002</v>
      </c>
      <c r="W32" s="79" t="s">
        <v>288</v>
      </c>
      <c r="X32" s="40">
        <v>136475521</v>
      </c>
      <c r="Y32" s="41">
        <v>20</v>
      </c>
      <c r="Z32" s="41" t="s">
        <v>6</v>
      </c>
      <c r="AA32" s="41" t="s">
        <v>18</v>
      </c>
      <c r="AB32" s="41" t="s">
        <v>23</v>
      </c>
      <c r="AC32" s="41" t="s">
        <v>289</v>
      </c>
      <c r="AD32" s="42">
        <v>2898379.81</v>
      </c>
      <c r="AE32" s="42"/>
      <c r="AF32" s="42"/>
      <c r="AG32" s="42">
        <v>2898379.81</v>
      </c>
    </row>
    <row r="33" spans="1:33" customFormat="1" ht="39.75" customHeight="1">
      <c r="A33" s="27">
        <v>24</v>
      </c>
      <c r="B33" s="28" t="s">
        <v>6</v>
      </c>
      <c r="C33" s="28" t="s">
        <v>18</v>
      </c>
      <c r="D33" s="28" t="s">
        <v>12</v>
      </c>
      <c r="E33" s="29" t="str">
        <f t="shared" si="0"/>
        <v>0201020014</v>
      </c>
      <c r="F33" s="30" t="s">
        <v>290</v>
      </c>
      <c r="G33" s="31" t="s">
        <v>291</v>
      </c>
      <c r="H33" s="32" t="s">
        <v>292</v>
      </c>
      <c r="I33" s="33">
        <v>401052512</v>
      </c>
      <c r="J33" s="78" t="s">
        <v>266</v>
      </c>
      <c r="K33" s="6" t="s">
        <v>205</v>
      </c>
      <c r="L33" s="48" t="s">
        <v>293</v>
      </c>
      <c r="M33" s="1" t="s">
        <v>294</v>
      </c>
      <c r="N33" s="80" t="s">
        <v>295</v>
      </c>
      <c r="O33" s="37">
        <v>1</v>
      </c>
      <c r="P33" s="1">
        <v>24</v>
      </c>
      <c r="Q33" s="1">
        <v>18</v>
      </c>
      <c r="R33" s="1" t="s">
        <v>6</v>
      </c>
      <c r="S33" s="1" t="s">
        <v>18</v>
      </c>
      <c r="T33" s="1" t="s">
        <v>12</v>
      </c>
      <c r="U33" s="1" t="s">
        <v>296</v>
      </c>
      <c r="V33" s="38">
        <v>12906860.18</v>
      </c>
      <c r="W33" s="71" t="s">
        <v>297</v>
      </c>
      <c r="X33" s="40">
        <v>1664372876</v>
      </c>
      <c r="Y33" s="41">
        <v>21</v>
      </c>
      <c r="Z33" s="41" t="s">
        <v>6</v>
      </c>
      <c r="AA33" s="41" t="s">
        <v>18</v>
      </c>
      <c r="AB33" s="41" t="s">
        <v>12</v>
      </c>
      <c r="AC33" s="41" t="s">
        <v>290</v>
      </c>
      <c r="AD33" s="42">
        <v>23794685.490000002</v>
      </c>
      <c r="AE33" s="42">
        <v>177170.72</v>
      </c>
      <c r="AF33" s="42">
        <v>2149272.69</v>
      </c>
      <c r="AG33" s="42">
        <v>26121128.900000002</v>
      </c>
    </row>
    <row r="34" spans="1:33" customFormat="1" ht="39.75" customHeight="1">
      <c r="A34" s="27">
        <v>25</v>
      </c>
      <c r="B34" s="28" t="s">
        <v>6</v>
      </c>
      <c r="C34" s="28" t="s">
        <v>18</v>
      </c>
      <c r="D34" s="28" t="s">
        <v>24</v>
      </c>
      <c r="E34" s="29" t="str">
        <f t="shared" si="0"/>
        <v>0201020015</v>
      </c>
      <c r="F34" s="30" t="s">
        <v>298</v>
      </c>
      <c r="G34" s="31" t="s">
        <v>299</v>
      </c>
      <c r="H34" s="32" t="s">
        <v>300</v>
      </c>
      <c r="I34" s="33">
        <v>401011034</v>
      </c>
      <c r="J34" s="34" t="s">
        <v>282</v>
      </c>
      <c r="K34" s="6" t="s">
        <v>283</v>
      </c>
      <c r="L34" s="48" t="s">
        <v>301</v>
      </c>
      <c r="M34" s="36" t="s">
        <v>302</v>
      </c>
      <c r="N34" s="36" t="s">
        <v>303</v>
      </c>
      <c r="O34" s="37">
        <v>1</v>
      </c>
      <c r="P34" s="1">
        <v>25</v>
      </c>
      <c r="Q34" s="1">
        <v>19</v>
      </c>
      <c r="R34" s="1" t="s">
        <v>6</v>
      </c>
      <c r="S34" s="1" t="s">
        <v>18</v>
      </c>
      <c r="T34" s="1" t="s">
        <v>24</v>
      </c>
      <c r="U34" s="1" t="s">
        <v>298</v>
      </c>
      <c r="V34" s="38">
        <v>126287772.87</v>
      </c>
      <c r="W34" s="79" t="s">
        <v>288</v>
      </c>
      <c r="X34" s="40">
        <v>223982893</v>
      </c>
      <c r="Y34" s="41">
        <v>22</v>
      </c>
      <c r="Z34" s="41" t="s">
        <v>6</v>
      </c>
      <c r="AA34" s="41" t="s">
        <v>18</v>
      </c>
      <c r="AB34" s="41" t="s">
        <v>24</v>
      </c>
      <c r="AC34" s="81" t="s">
        <v>298</v>
      </c>
      <c r="AD34" s="42">
        <v>4322614.1399999997</v>
      </c>
      <c r="AE34" s="42">
        <v>9789.82</v>
      </c>
      <c r="AF34" s="42">
        <v>324687.2</v>
      </c>
      <c r="AG34" s="42">
        <v>4657091.16</v>
      </c>
    </row>
    <row r="35" spans="1:33" customFormat="1" ht="39.75" customHeight="1">
      <c r="A35" s="27">
        <v>26</v>
      </c>
      <c r="B35" s="28" t="s">
        <v>6</v>
      </c>
      <c r="C35" s="28" t="s">
        <v>18</v>
      </c>
      <c r="D35" s="28" t="s">
        <v>25</v>
      </c>
      <c r="E35" s="29" t="str">
        <f t="shared" si="0"/>
        <v>0201020016</v>
      </c>
      <c r="F35" s="30" t="s">
        <v>304</v>
      </c>
      <c r="G35" s="31" t="s">
        <v>305</v>
      </c>
      <c r="H35" s="32" t="s">
        <v>306</v>
      </c>
      <c r="I35" s="33">
        <v>401510332</v>
      </c>
      <c r="J35" s="34" t="s">
        <v>125</v>
      </c>
      <c r="K35" s="6" t="s">
        <v>126</v>
      </c>
      <c r="L35" s="48" t="s">
        <v>307</v>
      </c>
      <c r="M35" s="36" t="s">
        <v>308</v>
      </c>
      <c r="N35" s="36" t="s">
        <v>309</v>
      </c>
      <c r="O35" s="37">
        <v>1</v>
      </c>
      <c r="P35" s="1">
        <v>26</v>
      </c>
      <c r="Q35" s="1">
        <v>20</v>
      </c>
      <c r="R35" s="1" t="s">
        <v>6</v>
      </c>
      <c r="S35" s="1" t="s">
        <v>18</v>
      </c>
      <c r="T35" s="1" t="s">
        <v>25</v>
      </c>
      <c r="U35" s="1" t="s">
        <v>310</v>
      </c>
      <c r="V35" s="38">
        <v>1885840.6099999999</v>
      </c>
      <c r="W35" s="46" t="s">
        <v>132</v>
      </c>
      <c r="X35" s="40">
        <v>307342458</v>
      </c>
      <c r="Y35" s="41">
        <v>23</v>
      </c>
      <c r="Z35" s="41" t="s">
        <v>6</v>
      </c>
      <c r="AA35" s="41" t="s">
        <v>18</v>
      </c>
      <c r="AB35" s="41" t="s">
        <v>25</v>
      </c>
      <c r="AC35" s="41" t="s">
        <v>311</v>
      </c>
      <c r="AD35" s="42">
        <v>3828900.59</v>
      </c>
      <c r="AE35" s="42">
        <v>5636</v>
      </c>
      <c r="AF35" s="42"/>
      <c r="AG35" s="42">
        <v>3834536.59</v>
      </c>
    </row>
    <row r="36" spans="1:33" customFormat="1" ht="39.75" customHeight="1">
      <c r="A36" s="27">
        <v>27</v>
      </c>
      <c r="B36" s="28" t="s">
        <v>6</v>
      </c>
      <c r="C36" s="28" t="s">
        <v>26</v>
      </c>
      <c r="D36" s="28" t="s">
        <v>2</v>
      </c>
      <c r="E36" s="29" t="str">
        <f t="shared" si="0"/>
        <v>0201040001</v>
      </c>
      <c r="F36" s="30" t="s">
        <v>312</v>
      </c>
      <c r="G36" s="31" t="s">
        <v>313</v>
      </c>
      <c r="H36" s="32" t="s">
        <v>314</v>
      </c>
      <c r="I36" s="33">
        <v>401036789</v>
      </c>
      <c r="J36" s="34" t="s">
        <v>136</v>
      </c>
      <c r="K36" s="6" t="s">
        <v>137</v>
      </c>
      <c r="L36" s="48" t="s">
        <v>315</v>
      </c>
      <c r="M36" s="36" t="s">
        <v>316</v>
      </c>
      <c r="N36" s="36" t="s">
        <v>317</v>
      </c>
      <c r="O36" s="37">
        <v>1</v>
      </c>
      <c r="P36" s="1">
        <v>27</v>
      </c>
      <c r="Q36" s="1">
        <v>21</v>
      </c>
      <c r="R36" s="1" t="s">
        <v>6</v>
      </c>
      <c r="S36" s="1" t="s">
        <v>26</v>
      </c>
      <c r="T36" s="1" t="s">
        <v>2</v>
      </c>
      <c r="U36" s="1" t="s">
        <v>318</v>
      </c>
      <c r="V36" s="38">
        <v>108997128.06</v>
      </c>
      <c r="W36" s="47" t="s">
        <v>142</v>
      </c>
      <c r="X36" s="40">
        <v>1891450674</v>
      </c>
      <c r="Y36" s="41">
        <v>24</v>
      </c>
      <c r="Z36" s="41" t="s">
        <v>6</v>
      </c>
      <c r="AA36" s="41" t="s">
        <v>26</v>
      </c>
      <c r="AB36" s="41" t="s">
        <v>2</v>
      </c>
      <c r="AC36" s="41" t="s">
        <v>319</v>
      </c>
      <c r="AD36" s="42">
        <v>28750926.68</v>
      </c>
      <c r="AE36" s="42">
        <v>70350.600000000006</v>
      </c>
      <c r="AF36" s="42"/>
      <c r="AG36" s="42">
        <v>28821277.280000001</v>
      </c>
    </row>
    <row r="37" spans="1:33" customFormat="1" ht="39.75" customHeight="1">
      <c r="A37" s="27">
        <v>28</v>
      </c>
      <c r="B37" s="28" t="s">
        <v>6</v>
      </c>
      <c r="C37" s="28" t="s">
        <v>27</v>
      </c>
      <c r="D37" s="28" t="s">
        <v>2</v>
      </c>
      <c r="E37" s="29" t="str">
        <f t="shared" si="0"/>
        <v>0201050001</v>
      </c>
      <c r="F37" s="30" t="s">
        <v>320</v>
      </c>
      <c r="G37" s="31" t="s">
        <v>321</v>
      </c>
      <c r="H37" s="32" t="s">
        <v>322</v>
      </c>
      <c r="I37" s="33">
        <v>401503697</v>
      </c>
      <c r="J37" s="34" t="s">
        <v>110</v>
      </c>
      <c r="K37" s="6" t="s">
        <v>111</v>
      </c>
      <c r="L37" s="48" t="s">
        <v>323</v>
      </c>
      <c r="M37" s="48" t="s">
        <v>324</v>
      </c>
      <c r="N37" s="80" t="s">
        <v>325</v>
      </c>
      <c r="O37" s="37">
        <v>1</v>
      </c>
      <c r="P37" s="1">
        <v>28</v>
      </c>
      <c r="Q37" s="1">
        <v>22</v>
      </c>
      <c r="R37" s="1" t="s">
        <v>6</v>
      </c>
      <c r="S37" s="1" t="s">
        <v>27</v>
      </c>
      <c r="T37" s="1" t="s">
        <v>2</v>
      </c>
      <c r="U37" s="1" t="s">
        <v>326</v>
      </c>
      <c r="V37" s="38">
        <v>125781118427.86998</v>
      </c>
      <c r="W37" s="39" t="s">
        <v>115</v>
      </c>
      <c r="X37" s="40">
        <v>8679779575</v>
      </c>
      <c r="Y37" s="41">
        <v>25</v>
      </c>
      <c r="Z37" s="41" t="s">
        <v>6</v>
      </c>
      <c r="AA37" s="41" t="s">
        <v>27</v>
      </c>
      <c r="AB37" s="41" t="s">
        <v>2</v>
      </c>
      <c r="AC37" s="41" t="s">
        <v>327</v>
      </c>
      <c r="AD37" s="42">
        <v>11787267.34</v>
      </c>
      <c r="AE37" s="42"/>
      <c r="AF37" s="42"/>
      <c r="AG37" s="42">
        <v>11787267.34</v>
      </c>
    </row>
    <row r="38" spans="1:33" customFormat="1" ht="39.75" customHeight="1">
      <c r="A38" s="27">
        <v>29</v>
      </c>
      <c r="B38" s="28" t="s">
        <v>6</v>
      </c>
      <c r="C38" s="28" t="s">
        <v>28</v>
      </c>
      <c r="D38" s="28" t="s">
        <v>2</v>
      </c>
      <c r="E38" s="29" t="str">
        <f t="shared" si="0"/>
        <v>0201060001</v>
      </c>
      <c r="F38" s="30" t="s">
        <v>328</v>
      </c>
      <c r="G38" s="31" t="s">
        <v>329</v>
      </c>
      <c r="H38" s="32" t="s">
        <v>328</v>
      </c>
      <c r="I38" s="33">
        <v>401517061</v>
      </c>
      <c r="J38" s="34" t="s">
        <v>125</v>
      </c>
      <c r="K38" s="6" t="s">
        <v>126</v>
      </c>
      <c r="L38" s="48" t="s">
        <v>330</v>
      </c>
      <c r="M38" s="36" t="s">
        <v>331</v>
      </c>
      <c r="N38" s="36" t="s">
        <v>332</v>
      </c>
      <c r="O38" s="37">
        <v>1</v>
      </c>
      <c r="P38" s="1">
        <v>29</v>
      </c>
      <c r="Q38" s="1">
        <v>23</v>
      </c>
      <c r="R38" s="1" t="s">
        <v>6</v>
      </c>
      <c r="S38" s="1" t="s">
        <v>28</v>
      </c>
      <c r="T38" s="1" t="s">
        <v>2</v>
      </c>
      <c r="U38" s="1" t="s">
        <v>328</v>
      </c>
      <c r="V38" s="38"/>
      <c r="W38" s="46" t="s">
        <v>132</v>
      </c>
      <c r="X38" s="40">
        <v>1007943334</v>
      </c>
      <c r="Y38" s="41">
        <v>26</v>
      </c>
      <c r="Z38" s="81" t="s">
        <v>6</v>
      </c>
      <c r="AA38" s="81" t="s">
        <v>28</v>
      </c>
      <c r="AB38" s="81" t="s">
        <v>2</v>
      </c>
      <c r="AC38" s="81" t="s">
        <v>328</v>
      </c>
      <c r="AD38" s="82">
        <v>38539507.75</v>
      </c>
      <c r="AE38" s="82">
        <v>530295.99</v>
      </c>
      <c r="AF38" s="82"/>
      <c r="AG38" s="42">
        <v>39069803.740000002</v>
      </c>
    </row>
    <row r="39" spans="1:33" customFormat="1" ht="39.75" customHeight="1">
      <c r="A39" s="27">
        <v>30</v>
      </c>
      <c r="B39" s="28" t="s">
        <v>6</v>
      </c>
      <c r="C39" s="28" t="s">
        <v>28</v>
      </c>
      <c r="D39" s="28" t="s">
        <v>19</v>
      </c>
      <c r="E39" s="29" t="str">
        <f t="shared" si="0"/>
        <v>0201060002</v>
      </c>
      <c r="F39" s="30" t="s">
        <v>333</v>
      </c>
      <c r="G39" s="31" t="s">
        <v>334</v>
      </c>
      <c r="H39" s="32" t="s">
        <v>335</v>
      </c>
      <c r="I39" s="33">
        <v>430124542</v>
      </c>
      <c r="J39" s="34" t="s">
        <v>282</v>
      </c>
      <c r="K39" s="6" t="s">
        <v>283</v>
      </c>
      <c r="L39" s="48" t="s">
        <v>330</v>
      </c>
      <c r="M39" s="83" t="s">
        <v>336</v>
      </c>
      <c r="N39" s="83" t="s">
        <v>337</v>
      </c>
      <c r="O39" s="37">
        <v>1</v>
      </c>
      <c r="P39" s="1">
        <v>30</v>
      </c>
      <c r="Q39" s="1">
        <v>24</v>
      </c>
      <c r="R39" s="1" t="s">
        <v>6</v>
      </c>
      <c r="S39" s="1" t="s">
        <v>28</v>
      </c>
      <c r="T39" s="1" t="s">
        <v>19</v>
      </c>
      <c r="U39" s="1" t="s">
        <v>338</v>
      </c>
      <c r="V39" s="38">
        <v>24346663.140000001</v>
      </c>
      <c r="W39" s="79" t="s">
        <v>288</v>
      </c>
      <c r="X39" s="40">
        <v>419527066</v>
      </c>
      <c r="Y39" s="41">
        <v>27</v>
      </c>
      <c r="Z39" s="81" t="s">
        <v>6</v>
      </c>
      <c r="AA39" s="81" t="s">
        <v>28</v>
      </c>
      <c r="AB39" s="81" t="s">
        <v>19</v>
      </c>
      <c r="AC39" s="81" t="s">
        <v>339</v>
      </c>
      <c r="AD39" s="82">
        <v>10228576.479999999</v>
      </c>
      <c r="AE39" s="82">
        <v>353758.1</v>
      </c>
      <c r="AF39" s="82"/>
      <c r="AG39" s="42">
        <v>10582334.579999998</v>
      </c>
    </row>
    <row r="40" spans="1:33" customFormat="1" ht="39.75" customHeight="1">
      <c r="A40" s="27">
        <v>31</v>
      </c>
      <c r="B40" s="28" t="s">
        <v>6</v>
      </c>
      <c r="C40" s="28" t="s">
        <v>28</v>
      </c>
      <c r="D40" s="28" t="s">
        <v>20</v>
      </c>
      <c r="E40" s="29" t="str">
        <f t="shared" si="0"/>
        <v>0201060003</v>
      </c>
      <c r="F40" s="30" t="s">
        <v>340</v>
      </c>
      <c r="G40" s="31" t="s">
        <v>341</v>
      </c>
      <c r="H40" s="32" t="s">
        <v>342</v>
      </c>
      <c r="I40" s="70">
        <v>430021938</v>
      </c>
      <c r="J40" s="34" t="s">
        <v>186</v>
      </c>
      <c r="K40" s="6" t="s">
        <v>187</v>
      </c>
      <c r="L40" s="48" t="s">
        <v>343</v>
      </c>
      <c r="M40" s="36" t="s">
        <v>344</v>
      </c>
      <c r="N40" s="36" t="s">
        <v>345</v>
      </c>
      <c r="O40" s="37">
        <v>1</v>
      </c>
      <c r="P40" s="1">
        <v>31</v>
      </c>
      <c r="Q40" s="1"/>
      <c r="R40" s="1"/>
      <c r="S40" s="1"/>
      <c r="T40" s="1"/>
      <c r="U40" s="1"/>
      <c r="V40" s="51"/>
      <c r="W40" s="69" t="s">
        <v>346</v>
      </c>
      <c r="X40" s="40">
        <v>139754032</v>
      </c>
      <c r="Y40" s="41">
        <v>28</v>
      </c>
      <c r="Z40" s="84" t="s">
        <v>6</v>
      </c>
      <c r="AA40" s="84" t="s">
        <v>28</v>
      </c>
      <c r="AB40" s="84" t="s">
        <v>20</v>
      </c>
      <c r="AC40" s="84" t="s">
        <v>347</v>
      </c>
      <c r="AD40" s="42">
        <v>3380123</v>
      </c>
      <c r="AE40" s="42"/>
      <c r="AF40" s="42"/>
      <c r="AG40" s="42">
        <v>3380123</v>
      </c>
    </row>
    <row r="41" spans="1:33" customFormat="1" ht="39.75" customHeight="1">
      <c r="A41" s="27">
        <v>32</v>
      </c>
      <c r="B41" s="28" t="s">
        <v>6</v>
      </c>
      <c r="C41" s="28" t="s">
        <v>28</v>
      </c>
      <c r="D41" s="28" t="s">
        <v>21</v>
      </c>
      <c r="E41" s="29" t="str">
        <f t="shared" si="0"/>
        <v>0201060004</v>
      </c>
      <c r="F41" s="85" t="s">
        <v>348</v>
      </c>
      <c r="G41" s="31" t="s">
        <v>349</v>
      </c>
      <c r="H41" s="32" t="s">
        <v>350</v>
      </c>
      <c r="I41" s="33">
        <v>430146821</v>
      </c>
      <c r="J41" s="34" t="s">
        <v>282</v>
      </c>
      <c r="K41" s="6" t="s">
        <v>283</v>
      </c>
      <c r="L41" s="48" t="s">
        <v>351</v>
      </c>
      <c r="M41" s="36" t="s">
        <v>352</v>
      </c>
      <c r="N41" s="36" t="s">
        <v>353</v>
      </c>
      <c r="O41" s="37">
        <v>1</v>
      </c>
      <c r="P41" s="1">
        <v>32</v>
      </c>
      <c r="Q41" s="1">
        <v>25</v>
      </c>
      <c r="R41" s="1" t="s">
        <v>6</v>
      </c>
      <c r="S41" s="1" t="s">
        <v>28</v>
      </c>
      <c r="T41" s="1" t="s">
        <v>21</v>
      </c>
      <c r="U41" s="1" t="s">
        <v>350</v>
      </c>
      <c r="V41" s="38">
        <v>1964364887.75</v>
      </c>
      <c r="W41" s="79" t="s">
        <v>288</v>
      </c>
      <c r="X41" s="40">
        <v>5000000000</v>
      </c>
      <c r="Y41" s="41">
        <v>29</v>
      </c>
      <c r="Z41" s="41" t="s">
        <v>6</v>
      </c>
      <c r="AA41" s="41" t="s">
        <v>28</v>
      </c>
      <c r="AB41" s="41" t="s">
        <v>21</v>
      </c>
      <c r="AC41" s="41" t="s">
        <v>354</v>
      </c>
      <c r="AD41" s="42">
        <v>263022965.56999999</v>
      </c>
      <c r="AE41" s="42">
        <v>136503446.24000001</v>
      </c>
      <c r="AF41" s="42"/>
      <c r="AG41" s="42">
        <v>399526411.81</v>
      </c>
    </row>
    <row r="42" spans="1:33" customFormat="1" ht="39.75" customHeight="1">
      <c r="A42" s="27">
        <v>33</v>
      </c>
      <c r="B42" s="28" t="s">
        <v>6</v>
      </c>
      <c r="C42" s="28" t="s">
        <v>28</v>
      </c>
      <c r="D42" s="28" t="s">
        <v>29</v>
      </c>
      <c r="E42" s="29" t="str">
        <f t="shared" si="0"/>
        <v>0201060006</v>
      </c>
      <c r="F42" s="30" t="s">
        <v>355</v>
      </c>
      <c r="G42" s="31" t="s">
        <v>356</v>
      </c>
      <c r="H42" s="32" t="s">
        <v>357</v>
      </c>
      <c r="I42" s="33">
        <v>430059307</v>
      </c>
      <c r="J42" s="34" t="s">
        <v>358</v>
      </c>
      <c r="K42" s="6" t="s">
        <v>359</v>
      </c>
      <c r="L42" s="48" t="s">
        <v>360</v>
      </c>
      <c r="M42" s="36" t="s">
        <v>361</v>
      </c>
      <c r="N42" s="36" t="s">
        <v>362</v>
      </c>
      <c r="O42" s="37">
        <v>1</v>
      </c>
      <c r="P42" s="1">
        <v>33</v>
      </c>
      <c r="Q42" s="1"/>
      <c r="R42" s="1"/>
      <c r="S42" s="1"/>
      <c r="T42" s="1"/>
      <c r="U42" s="1"/>
      <c r="V42" s="51"/>
      <c r="W42" s="86" t="s">
        <v>363</v>
      </c>
      <c r="X42" s="40">
        <v>89829838</v>
      </c>
      <c r="Y42" s="41">
        <v>30</v>
      </c>
      <c r="Z42" s="41" t="s">
        <v>6</v>
      </c>
      <c r="AA42" s="41" t="s">
        <v>28</v>
      </c>
      <c r="AB42" s="41" t="s">
        <v>29</v>
      </c>
      <c r="AC42" s="41" t="s">
        <v>364</v>
      </c>
      <c r="AD42" s="42">
        <v>2267622.5699999998</v>
      </c>
      <c r="AE42" s="42">
        <v>70418.69</v>
      </c>
      <c r="AF42" s="42"/>
      <c r="AG42" s="42">
        <v>2338041.2599999998</v>
      </c>
    </row>
    <row r="43" spans="1:33" customFormat="1" ht="39.75" customHeight="1">
      <c r="A43" s="27">
        <v>34</v>
      </c>
      <c r="B43" s="28" t="s">
        <v>6</v>
      </c>
      <c r="C43" s="28" t="s">
        <v>28</v>
      </c>
      <c r="D43" s="28" t="s">
        <v>8</v>
      </c>
      <c r="E43" s="29" t="str">
        <f t="shared" si="0"/>
        <v>0201060007</v>
      </c>
      <c r="F43" s="30" t="s">
        <v>365</v>
      </c>
      <c r="G43" s="31" t="s">
        <v>366</v>
      </c>
      <c r="H43" s="32" t="s">
        <v>367</v>
      </c>
      <c r="I43" s="33">
        <v>430019501</v>
      </c>
      <c r="J43" s="34" t="s">
        <v>186</v>
      </c>
      <c r="K43" s="6" t="s">
        <v>187</v>
      </c>
      <c r="L43" s="29" t="s">
        <v>368</v>
      </c>
      <c r="M43" s="36" t="s">
        <v>369</v>
      </c>
      <c r="N43" s="36" t="s">
        <v>370</v>
      </c>
      <c r="O43" s="37">
        <v>1</v>
      </c>
      <c r="P43" s="1">
        <v>34</v>
      </c>
      <c r="Q43" s="1">
        <v>26</v>
      </c>
      <c r="R43" s="1" t="s">
        <v>6</v>
      </c>
      <c r="S43" s="1" t="s">
        <v>28</v>
      </c>
      <c r="T43" s="1" t="s">
        <v>8</v>
      </c>
      <c r="U43" s="1" t="s">
        <v>371</v>
      </c>
      <c r="V43" s="38">
        <v>98288022.900000006</v>
      </c>
      <c r="W43" s="69" t="s">
        <v>191</v>
      </c>
      <c r="X43" s="40">
        <v>448500866</v>
      </c>
      <c r="Y43" s="41">
        <v>31</v>
      </c>
      <c r="Z43" s="41" t="s">
        <v>6</v>
      </c>
      <c r="AA43" s="41" t="s">
        <v>28</v>
      </c>
      <c r="AB43" s="41" t="s">
        <v>8</v>
      </c>
      <c r="AC43" s="41" t="s">
        <v>372</v>
      </c>
      <c r="AD43" s="42">
        <v>44514042.289999999</v>
      </c>
      <c r="AE43" s="42">
        <v>2462231.2400000002</v>
      </c>
      <c r="AF43" s="42"/>
      <c r="AG43" s="42">
        <v>46976273.530000001</v>
      </c>
    </row>
    <row r="44" spans="1:33" customFormat="1" ht="39.75" customHeight="1">
      <c r="A44" s="27">
        <v>35</v>
      </c>
      <c r="B44" s="28" t="s">
        <v>6</v>
      </c>
      <c r="C44" s="28" t="s">
        <v>28</v>
      </c>
      <c r="D44" s="28" t="s">
        <v>22</v>
      </c>
      <c r="E44" s="29" t="str">
        <f t="shared" si="0"/>
        <v>0201060008</v>
      </c>
      <c r="F44" s="30" t="s">
        <v>373</v>
      </c>
      <c r="G44" s="31" t="s">
        <v>374</v>
      </c>
      <c r="H44" s="32" t="s">
        <v>375</v>
      </c>
      <c r="I44" s="33">
        <v>430032069</v>
      </c>
      <c r="J44" s="34" t="s">
        <v>358</v>
      </c>
      <c r="K44" s="6" t="s">
        <v>359</v>
      </c>
      <c r="L44" s="29" t="s">
        <v>376</v>
      </c>
      <c r="M44" s="36" t="s">
        <v>377</v>
      </c>
      <c r="N44" s="36" t="s">
        <v>378</v>
      </c>
      <c r="O44" s="37">
        <v>1</v>
      </c>
      <c r="P44" s="1">
        <v>35</v>
      </c>
      <c r="Q44" s="1"/>
      <c r="R44" s="1"/>
      <c r="S44" s="1"/>
      <c r="T44" s="1"/>
      <c r="U44" s="1"/>
      <c r="V44" s="51"/>
      <c r="W44" s="86" t="s">
        <v>363</v>
      </c>
      <c r="X44" s="40">
        <v>215372192</v>
      </c>
      <c r="Y44" s="41">
        <v>32</v>
      </c>
      <c r="Z44" s="41" t="s">
        <v>6</v>
      </c>
      <c r="AA44" s="41" t="s">
        <v>28</v>
      </c>
      <c r="AB44" s="41" t="s">
        <v>22</v>
      </c>
      <c r="AC44" s="41" t="s">
        <v>379</v>
      </c>
      <c r="AD44" s="42">
        <v>3495436.92</v>
      </c>
      <c r="AE44" s="42">
        <v>0</v>
      </c>
      <c r="AF44" s="42"/>
      <c r="AG44" s="42">
        <v>3495436.92</v>
      </c>
    </row>
    <row r="45" spans="1:33" customFormat="1" ht="39.75" customHeight="1">
      <c r="A45" s="27">
        <v>36</v>
      </c>
      <c r="B45" s="28" t="s">
        <v>6</v>
      </c>
      <c r="C45" s="28" t="s">
        <v>28</v>
      </c>
      <c r="D45" s="28" t="s">
        <v>9</v>
      </c>
      <c r="E45" s="29" t="str">
        <f t="shared" si="0"/>
        <v>0201060009</v>
      </c>
      <c r="F45" s="30" t="s">
        <v>380</v>
      </c>
      <c r="G45" s="87" t="s">
        <v>381</v>
      </c>
      <c r="H45" s="88" t="s">
        <v>380</v>
      </c>
      <c r="I45" s="33"/>
      <c r="J45" s="34" t="s">
        <v>358</v>
      </c>
      <c r="K45" s="6" t="s">
        <v>359</v>
      </c>
      <c r="L45" s="29"/>
      <c r="M45" s="36" t="s">
        <v>382</v>
      </c>
      <c r="N45" s="36" t="s">
        <v>383</v>
      </c>
      <c r="O45" s="37">
        <v>1</v>
      </c>
      <c r="P45" s="1">
        <v>36</v>
      </c>
      <c r="Q45" s="1"/>
      <c r="R45" s="1"/>
      <c r="S45" s="1"/>
      <c r="T45" s="1"/>
      <c r="U45" s="1"/>
      <c r="V45" s="51"/>
      <c r="W45" s="86" t="s">
        <v>363</v>
      </c>
      <c r="X45" s="40">
        <v>213771791</v>
      </c>
      <c r="Y45" s="41">
        <v>33</v>
      </c>
      <c r="Z45" s="41" t="s">
        <v>6</v>
      </c>
      <c r="AA45" s="41" t="s">
        <v>28</v>
      </c>
      <c r="AB45" s="41" t="s">
        <v>9</v>
      </c>
      <c r="AC45" s="41" t="s">
        <v>380</v>
      </c>
      <c r="AD45" s="42">
        <v>913747.03</v>
      </c>
      <c r="AE45" s="42">
        <v>18598.27</v>
      </c>
      <c r="AF45" s="42"/>
      <c r="AG45" s="42">
        <v>932345.3</v>
      </c>
    </row>
    <row r="46" spans="1:33" customFormat="1" ht="39.75" customHeight="1">
      <c r="A46" s="27">
        <v>37</v>
      </c>
      <c r="B46" s="28" t="s">
        <v>30</v>
      </c>
      <c r="C46" s="28" t="s">
        <v>1</v>
      </c>
      <c r="D46" s="28" t="s">
        <v>2</v>
      </c>
      <c r="E46" s="29" t="str">
        <f t="shared" si="0"/>
        <v>0202010001</v>
      </c>
      <c r="F46" s="30" t="s">
        <v>384</v>
      </c>
      <c r="G46" s="31" t="s">
        <v>385</v>
      </c>
      <c r="H46" s="32" t="s">
        <v>386</v>
      </c>
      <c r="I46" s="33">
        <v>401007304</v>
      </c>
      <c r="J46" s="34" t="s">
        <v>387</v>
      </c>
      <c r="K46" s="6" t="s">
        <v>388</v>
      </c>
      <c r="L46" s="29" t="s">
        <v>389</v>
      </c>
      <c r="M46" s="36" t="s">
        <v>390</v>
      </c>
      <c r="N46" s="36" t="s">
        <v>391</v>
      </c>
      <c r="O46" s="37">
        <v>1</v>
      </c>
      <c r="P46" s="1">
        <v>37</v>
      </c>
      <c r="Q46" s="1">
        <v>27</v>
      </c>
      <c r="R46" s="1" t="s">
        <v>30</v>
      </c>
      <c r="S46" s="1" t="s">
        <v>1</v>
      </c>
      <c r="T46" s="1" t="s">
        <v>2</v>
      </c>
      <c r="U46" s="1" t="s">
        <v>392</v>
      </c>
      <c r="V46" s="38">
        <v>21237179.940000001</v>
      </c>
      <c r="W46" s="89" t="s">
        <v>393</v>
      </c>
      <c r="X46" s="40">
        <v>21772752951</v>
      </c>
      <c r="Y46" s="41">
        <v>34</v>
      </c>
      <c r="Z46" s="41" t="s">
        <v>30</v>
      </c>
      <c r="AA46" s="41" t="s">
        <v>1</v>
      </c>
      <c r="AB46" s="41" t="s">
        <v>2</v>
      </c>
      <c r="AC46" s="41" t="s">
        <v>384</v>
      </c>
      <c r="AD46" s="42">
        <v>34866891.510000005</v>
      </c>
      <c r="AE46" s="42">
        <v>11787.28</v>
      </c>
      <c r="AF46" s="42">
        <v>6175634.5200000005</v>
      </c>
      <c r="AG46" s="42">
        <v>41054313.31000001</v>
      </c>
    </row>
    <row r="47" spans="1:33" customFormat="1" ht="39.75" customHeight="1">
      <c r="A47" s="27">
        <v>38</v>
      </c>
      <c r="B47" s="28" t="s">
        <v>30</v>
      </c>
      <c r="C47" s="28" t="s">
        <v>1</v>
      </c>
      <c r="D47" s="28" t="s">
        <v>19</v>
      </c>
      <c r="E47" s="29" t="str">
        <f t="shared" si="0"/>
        <v>0202010002</v>
      </c>
      <c r="F47" s="30" t="s">
        <v>394</v>
      </c>
      <c r="G47" s="31" t="s">
        <v>395</v>
      </c>
      <c r="H47" s="32" t="s">
        <v>394</v>
      </c>
      <c r="I47" s="33">
        <v>401036916</v>
      </c>
      <c r="J47" s="34" t="s">
        <v>387</v>
      </c>
      <c r="K47" s="6" t="s">
        <v>388</v>
      </c>
      <c r="L47" s="29" t="s">
        <v>396</v>
      </c>
      <c r="M47" s="36" t="s">
        <v>397</v>
      </c>
      <c r="N47" s="36" t="s">
        <v>398</v>
      </c>
      <c r="O47" s="37">
        <v>1</v>
      </c>
      <c r="P47" s="1">
        <v>38</v>
      </c>
      <c r="Q47" s="1">
        <v>28</v>
      </c>
      <c r="R47" s="1" t="s">
        <v>30</v>
      </c>
      <c r="S47" s="1" t="s">
        <v>1</v>
      </c>
      <c r="T47" s="1" t="s">
        <v>19</v>
      </c>
      <c r="U47" s="1" t="s">
        <v>394</v>
      </c>
      <c r="V47" s="38">
        <v>1042755412.9199998</v>
      </c>
      <c r="W47" s="89" t="s">
        <v>393</v>
      </c>
      <c r="X47" s="40">
        <v>2088451092</v>
      </c>
      <c r="Y47" s="41">
        <v>35</v>
      </c>
      <c r="Z47" s="41" t="s">
        <v>30</v>
      </c>
      <c r="AA47" s="41" t="s">
        <v>1</v>
      </c>
      <c r="AB47" s="41" t="s">
        <v>19</v>
      </c>
      <c r="AC47" s="41" t="s">
        <v>394</v>
      </c>
      <c r="AD47" s="42">
        <v>40724748.869999997</v>
      </c>
      <c r="AE47" s="42">
        <v>10459.73</v>
      </c>
      <c r="AF47" s="42">
        <v>727779.6</v>
      </c>
      <c r="AG47" s="42">
        <v>41462988.199999996</v>
      </c>
    </row>
    <row r="48" spans="1:33" customFormat="1" ht="39.75" customHeight="1">
      <c r="A48" s="27">
        <v>39</v>
      </c>
      <c r="B48" s="28" t="s">
        <v>30</v>
      </c>
      <c r="C48" s="28" t="s">
        <v>1</v>
      </c>
      <c r="D48" s="28" t="s">
        <v>20</v>
      </c>
      <c r="E48" s="29" t="str">
        <f t="shared" si="0"/>
        <v>0202010003</v>
      </c>
      <c r="F48" s="30" t="s">
        <v>399</v>
      </c>
      <c r="G48" s="31" t="s">
        <v>400</v>
      </c>
      <c r="H48" s="32" t="s">
        <v>399</v>
      </c>
      <c r="I48" s="33">
        <v>401036916</v>
      </c>
      <c r="J48" s="34" t="s">
        <v>186</v>
      </c>
      <c r="K48" s="6" t="s">
        <v>187</v>
      </c>
      <c r="L48" s="48" t="s">
        <v>401</v>
      </c>
      <c r="M48" s="36" t="s">
        <v>402</v>
      </c>
      <c r="N48" s="36" t="s">
        <v>403</v>
      </c>
      <c r="O48" s="37">
        <v>1</v>
      </c>
      <c r="P48" s="1">
        <v>39</v>
      </c>
      <c r="Q48" s="1">
        <v>29</v>
      </c>
      <c r="R48" s="1" t="s">
        <v>30</v>
      </c>
      <c r="S48" s="1" t="s">
        <v>1</v>
      </c>
      <c r="T48" s="1" t="s">
        <v>20</v>
      </c>
      <c r="U48" s="1" t="s">
        <v>404</v>
      </c>
      <c r="V48" s="38">
        <v>2457627.27</v>
      </c>
      <c r="W48" s="69" t="s">
        <v>191</v>
      </c>
      <c r="X48" s="40">
        <v>112305637</v>
      </c>
      <c r="Y48" s="41">
        <v>36</v>
      </c>
      <c r="Z48" s="41" t="s">
        <v>30</v>
      </c>
      <c r="AA48" s="41" t="s">
        <v>1</v>
      </c>
      <c r="AB48" s="41" t="s">
        <v>20</v>
      </c>
      <c r="AC48" s="41" t="s">
        <v>399</v>
      </c>
      <c r="AD48" s="42">
        <v>3080749.0100000002</v>
      </c>
      <c r="AE48" s="42"/>
      <c r="AF48" s="42"/>
      <c r="AG48" s="42">
        <v>3080749.0100000002</v>
      </c>
    </row>
    <row r="49" spans="1:33" s="92" customFormat="1" ht="39.75" customHeight="1">
      <c r="A49" s="27">
        <v>40</v>
      </c>
      <c r="B49" s="28" t="s">
        <v>30</v>
      </c>
      <c r="C49" s="28" t="s">
        <v>1</v>
      </c>
      <c r="D49" s="28" t="s">
        <v>21</v>
      </c>
      <c r="E49" s="29" t="str">
        <f t="shared" si="0"/>
        <v>0202010004</v>
      </c>
      <c r="F49" s="77" t="s">
        <v>405</v>
      </c>
      <c r="G49" s="31" t="s">
        <v>406</v>
      </c>
      <c r="H49" s="32" t="s">
        <v>407</v>
      </c>
      <c r="I49" s="33">
        <v>401007525</v>
      </c>
      <c r="J49" s="34" t="s">
        <v>186</v>
      </c>
      <c r="K49" s="6" t="s">
        <v>187</v>
      </c>
      <c r="L49" s="48" t="s">
        <v>408</v>
      </c>
      <c r="M49" s="90" t="s">
        <v>409</v>
      </c>
      <c r="N49" s="90" t="s">
        <v>410</v>
      </c>
      <c r="O49" s="37">
        <v>1</v>
      </c>
      <c r="P49" s="1">
        <v>40</v>
      </c>
      <c r="Q49" s="1"/>
      <c r="R49" s="1"/>
      <c r="S49" s="1"/>
      <c r="T49" s="1"/>
      <c r="U49" s="1"/>
      <c r="V49" s="51"/>
      <c r="W49" s="69" t="s">
        <v>191</v>
      </c>
      <c r="X49" s="91">
        <v>76248244</v>
      </c>
      <c r="Y49" s="41">
        <v>37</v>
      </c>
      <c r="Z49" s="41" t="s">
        <v>30</v>
      </c>
      <c r="AA49" s="41" t="s">
        <v>1</v>
      </c>
      <c r="AB49" s="41" t="s">
        <v>21</v>
      </c>
      <c r="AC49" s="41" t="s">
        <v>405</v>
      </c>
      <c r="AD49" s="42">
        <v>44272.21</v>
      </c>
      <c r="AE49" s="42">
        <v>47800.83</v>
      </c>
      <c r="AF49" s="42"/>
      <c r="AG49" s="42">
        <v>92073.040000000008</v>
      </c>
    </row>
    <row r="50" spans="1:33" customFormat="1" ht="39.75" customHeight="1">
      <c r="A50" s="27">
        <v>41</v>
      </c>
      <c r="B50" s="28" t="s">
        <v>30</v>
      </c>
      <c r="C50" s="28" t="s">
        <v>1</v>
      </c>
      <c r="D50" s="28" t="s">
        <v>7</v>
      </c>
      <c r="E50" s="29" t="str">
        <f t="shared" si="0"/>
        <v>0202010005</v>
      </c>
      <c r="F50" s="30" t="s">
        <v>411</v>
      </c>
      <c r="G50" s="31" t="s">
        <v>412</v>
      </c>
      <c r="H50" s="32" t="s">
        <v>411</v>
      </c>
      <c r="I50" s="33">
        <v>425000411</v>
      </c>
      <c r="J50" s="34" t="s">
        <v>186</v>
      </c>
      <c r="K50" s="6" t="s">
        <v>187</v>
      </c>
      <c r="L50" s="48" t="s">
        <v>413</v>
      </c>
      <c r="M50" s="36" t="s">
        <v>414</v>
      </c>
      <c r="N50" s="1" t="s">
        <v>415</v>
      </c>
      <c r="O50" s="37">
        <v>1</v>
      </c>
      <c r="P50" s="1">
        <v>41</v>
      </c>
      <c r="Q50" s="1"/>
      <c r="R50" s="1"/>
      <c r="S50" s="1"/>
      <c r="T50" s="1"/>
      <c r="U50" s="1"/>
      <c r="V50" s="51"/>
      <c r="W50" s="69" t="s">
        <v>191</v>
      </c>
      <c r="X50" s="40">
        <v>23098341</v>
      </c>
      <c r="Y50" s="41">
        <v>38</v>
      </c>
      <c r="Z50" s="41" t="s">
        <v>30</v>
      </c>
      <c r="AA50" s="41" t="s">
        <v>1</v>
      </c>
      <c r="AB50" s="41" t="s">
        <v>7</v>
      </c>
      <c r="AC50" s="41" t="s">
        <v>411</v>
      </c>
      <c r="AD50" s="42">
        <v>84834.72</v>
      </c>
      <c r="AE50" s="42"/>
      <c r="AF50" s="42"/>
      <c r="AG50" s="42">
        <v>84834.72</v>
      </c>
    </row>
    <row r="51" spans="1:33" customFormat="1" ht="39.75" customHeight="1">
      <c r="A51" s="27">
        <v>42</v>
      </c>
      <c r="B51" s="28" t="s">
        <v>30</v>
      </c>
      <c r="C51" s="28" t="s">
        <v>1</v>
      </c>
      <c r="D51" s="28" t="s">
        <v>29</v>
      </c>
      <c r="E51" s="29" t="str">
        <f t="shared" si="0"/>
        <v>0202010006</v>
      </c>
      <c r="F51" s="30" t="s">
        <v>416</v>
      </c>
      <c r="G51" s="31" t="s">
        <v>417</v>
      </c>
      <c r="H51" s="32" t="s">
        <v>416</v>
      </c>
      <c r="I51" s="33">
        <v>423002658</v>
      </c>
      <c r="J51" s="34" t="s">
        <v>186</v>
      </c>
      <c r="K51" s="6" t="s">
        <v>187</v>
      </c>
      <c r="L51" s="48" t="s">
        <v>418</v>
      </c>
      <c r="M51" s="36" t="s">
        <v>419</v>
      </c>
      <c r="N51" s="36" t="s">
        <v>420</v>
      </c>
      <c r="O51" s="37">
        <v>1</v>
      </c>
      <c r="P51" s="1">
        <v>42</v>
      </c>
      <c r="Q51" s="1"/>
      <c r="R51" s="1"/>
      <c r="S51" s="1"/>
      <c r="T51" s="1"/>
      <c r="U51" s="1"/>
      <c r="V51" s="51"/>
      <c r="W51" s="69" t="s">
        <v>191</v>
      </c>
      <c r="X51" s="40">
        <v>44086876</v>
      </c>
      <c r="Y51" s="41">
        <v>39</v>
      </c>
      <c r="Z51" s="41" t="s">
        <v>30</v>
      </c>
      <c r="AA51" s="41" t="s">
        <v>1</v>
      </c>
      <c r="AB51" s="41" t="s">
        <v>29</v>
      </c>
      <c r="AC51" s="41" t="s">
        <v>416</v>
      </c>
      <c r="AD51" s="42">
        <v>351548.52</v>
      </c>
      <c r="AE51" s="42">
        <v>12628.44</v>
      </c>
      <c r="AF51" s="42"/>
      <c r="AG51" s="42">
        <v>364176.96</v>
      </c>
    </row>
    <row r="52" spans="1:33" customFormat="1" ht="39.75" customHeight="1">
      <c r="A52" s="27">
        <v>43</v>
      </c>
      <c r="B52" s="28" t="s">
        <v>30</v>
      </c>
      <c r="C52" s="28" t="s">
        <v>1</v>
      </c>
      <c r="D52" s="28" t="s">
        <v>8</v>
      </c>
      <c r="E52" s="29" t="str">
        <f t="shared" si="0"/>
        <v>0202010007</v>
      </c>
      <c r="F52" s="30" t="s">
        <v>421</v>
      </c>
      <c r="G52" s="31" t="s">
        <v>422</v>
      </c>
      <c r="H52" s="32" t="s">
        <v>423</v>
      </c>
      <c r="I52" s="93">
        <v>426000153</v>
      </c>
      <c r="J52" s="34" t="s">
        <v>186</v>
      </c>
      <c r="K52" s="6" t="s">
        <v>187</v>
      </c>
      <c r="L52" s="48" t="s">
        <v>424</v>
      </c>
      <c r="M52" s="36" t="s">
        <v>425</v>
      </c>
      <c r="N52" s="1" t="s">
        <v>426</v>
      </c>
      <c r="O52" s="37">
        <v>1</v>
      </c>
      <c r="P52" s="1">
        <v>43</v>
      </c>
      <c r="Q52" s="1"/>
      <c r="R52" s="1"/>
      <c r="S52" s="1"/>
      <c r="T52" s="1"/>
      <c r="U52" s="1"/>
      <c r="V52" s="51"/>
      <c r="W52" s="69" t="s">
        <v>191</v>
      </c>
      <c r="X52" s="40">
        <v>20263146</v>
      </c>
      <c r="Y52" s="41">
        <v>40</v>
      </c>
      <c r="Z52" s="41" t="s">
        <v>30</v>
      </c>
      <c r="AA52" s="41" t="s">
        <v>1</v>
      </c>
      <c r="AB52" s="41" t="s">
        <v>8</v>
      </c>
      <c r="AC52" s="41" t="s">
        <v>427</v>
      </c>
      <c r="AD52" s="42">
        <v>99667.99</v>
      </c>
      <c r="AE52" s="42">
        <v>3571.1</v>
      </c>
      <c r="AF52" s="42"/>
      <c r="AG52" s="42">
        <v>103239.09000000001</v>
      </c>
    </row>
    <row r="53" spans="1:33" customFormat="1" ht="39.75" customHeight="1">
      <c r="A53" s="27">
        <v>44</v>
      </c>
      <c r="B53" s="28" t="s">
        <v>30</v>
      </c>
      <c r="C53" s="28" t="s">
        <v>1</v>
      </c>
      <c r="D53" s="28" t="s">
        <v>22</v>
      </c>
      <c r="E53" s="29" t="str">
        <f t="shared" si="0"/>
        <v>0202010008</v>
      </c>
      <c r="F53" s="30" t="s">
        <v>428</v>
      </c>
      <c r="G53" s="31" t="s">
        <v>429</v>
      </c>
      <c r="H53" s="32" t="s">
        <v>430</v>
      </c>
      <c r="I53" s="33">
        <v>430041912</v>
      </c>
      <c r="J53" s="34" t="s">
        <v>186</v>
      </c>
      <c r="K53" s="6" t="s">
        <v>187</v>
      </c>
      <c r="L53" s="48" t="s">
        <v>431</v>
      </c>
      <c r="M53" s="36" t="s">
        <v>432</v>
      </c>
      <c r="N53" s="36" t="s">
        <v>433</v>
      </c>
      <c r="O53" s="37">
        <v>1</v>
      </c>
      <c r="P53" s="1">
        <v>44</v>
      </c>
      <c r="Q53" s="1"/>
      <c r="R53" s="1"/>
      <c r="S53" s="1"/>
      <c r="T53" s="1"/>
      <c r="U53" s="1"/>
      <c r="V53" s="51"/>
      <c r="W53" s="69" t="s">
        <v>191</v>
      </c>
      <c r="X53" s="40">
        <v>15144576</v>
      </c>
      <c r="Y53" s="41">
        <v>41</v>
      </c>
      <c r="Z53" s="41" t="s">
        <v>30</v>
      </c>
      <c r="AA53" s="41" t="s">
        <v>1</v>
      </c>
      <c r="AB53" s="41" t="s">
        <v>22</v>
      </c>
      <c r="AC53" s="41" t="s">
        <v>434</v>
      </c>
      <c r="AD53" s="42">
        <v>340342.21</v>
      </c>
      <c r="AE53" s="42"/>
      <c r="AF53" s="42"/>
      <c r="AG53" s="42">
        <v>340342.21</v>
      </c>
    </row>
    <row r="54" spans="1:33" customFormat="1" ht="39.75" customHeight="1">
      <c r="A54" s="27">
        <v>45</v>
      </c>
      <c r="B54" s="28" t="s">
        <v>30</v>
      </c>
      <c r="C54" s="28" t="s">
        <v>1</v>
      </c>
      <c r="D54" s="28" t="s">
        <v>9</v>
      </c>
      <c r="E54" s="29" t="str">
        <f t="shared" si="0"/>
        <v>0202010009</v>
      </c>
      <c r="F54" s="30" t="s">
        <v>435</v>
      </c>
      <c r="G54" s="31" t="s">
        <v>436</v>
      </c>
      <c r="H54" s="32" t="s">
        <v>437</v>
      </c>
      <c r="I54" s="33">
        <v>430042862</v>
      </c>
      <c r="J54" s="34" t="s">
        <v>186</v>
      </c>
      <c r="K54" s="6" t="s">
        <v>187</v>
      </c>
      <c r="L54" s="48" t="s">
        <v>438</v>
      </c>
      <c r="M54" s="36" t="s">
        <v>439</v>
      </c>
      <c r="N54" s="36" t="s">
        <v>440</v>
      </c>
      <c r="O54" s="37">
        <v>1</v>
      </c>
      <c r="P54" s="1">
        <v>45</v>
      </c>
      <c r="Q54" s="1"/>
      <c r="R54" s="1"/>
      <c r="S54" s="1"/>
      <c r="T54" s="1"/>
      <c r="U54" s="1"/>
      <c r="V54" s="51"/>
      <c r="W54" s="69" t="s">
        <v>191</v>
      </c>
      <c r="X54" s="40">
        <v>12712978</v>
      </c>
      <c r="Y54" s="41">
        <v>42</v>
      </c>
      <c r="Z54" s="41" t="s">
        <v>30</v>
      </c>
      <c r="AA54" s="41" t="s">
        <v>1</v>
      </c>
      <c r="AB54" s="41" t="s">
        <v>9</v>
      </c>
      <c r="AC54" s="41" t="s">
        <v>441</v>
      </c>
      <c r="AD54" s="42">
        <v>709.9</v>
      </c>
      <c r="AE54" s="42"/>
      <c r="AF54" s="42"/>
      <c r="AG54" s="42">
        <v>709.9</v>
      </c>
    </row>
    <row r="55" spans="1:33" customFormat="1" ht="39.75" customHeight="1">
      <c r="A55" s="27">
        <v>46</v>
      </c>
      <c r="B55" s="28" t="s">
        <v>30</v>
      </c>
      <c r="C55" s="28" t="s">
        <v>1</v>
      </c>
      <c r="D55" s="28" t="s">
        <v>10</v>
      </c>
      <c r="E55" s="29" t="str">
        <f t="shared" si="0"/>
        <v>0202010010</v>
      </c>
      <c r="F55" s="30" t="s">
        <v>442</v>
      </c>
      <c r="G55" s="31" t="s">
        <v>443</v>
      </c>
      <c r="H55" s="32" t="s">
        <v>444</v>
      </c>
      <c r="I55" s="33">
        <v>422002694</v>
      </c>
      <c r="J55" s="34" t="s">
        <v>387</v>
      </c>
      <c r="K55" s="6" t="s">
        <v>388</v>
      </c>
      <c r="L55" s="48" t="s">
        <v>445</v>
      </c>
      <c r="M55" s="36" t="s">
        <v>446</v>
      </c>
      <c r="N55" s="36" t="s">
        <v>447</v>
      </c>
      <c r="O55" s="37">
        <v>1</v>
      </c>
      <c r="P55" s="1">
        <v>46</v>
      </c>
      <c r="Q55" s="1"/>
      <c r="R55" s="1"/>
      <c r="S55" s="1"/>
      <c r="T55" s="1"/>
      <c r="U55" s="1"/>
      <c r="V55" s="51"/>
      <c r="W55" s="89" t="s">
        <v>393</v>
      </c>
      <c r="X55" s="40">
        <v>20620724</v>
      </c>
      <c r="Y55" s="41">
        <v>43</v>
      </c>
      <c r="Z55" s="41" t="s">
        <v>30</v>
      </c>
      <c r="AA55" s="41" t="s">
        <v>1</v>
      </c>
      <c r="AB55" s="41" t="s">
        <v>10</v>
      </c>
      <c r="AC55" s="41" t="s">
        <v>448</v>
      </c>
      <c r="AD55" s="42">
        <v>97787.36</v>
      </c>
      <c r="AE55" s="42">
        <v>9.69</v>
      </c>
      <c r="AF55" s="42"/>
      <c r="AG55" s="42">
        <v>97797.05</v>
      </c>
    </row>
    <row r="56" spans="1:33" customFormat="1" ht="39.75" customHeight="1">
      <c r="A56" s="27">
        <v>47</v>
      </c>
      <c r="B56" s="28" t="s">
        <v>30</v>
      </c>
      <c r="C56" s="28" t="s">
        <v>18</v>
      </c>
      <c r="D56" s="28" t="s">
        <v>2</v>
      </c>
      <c r="E56" s="29" t="str">
        <f t="shared" si="0"/>
        <v>0202020001</v>
      </c>
      <c r="F56" s="30" t="s">
        <v>449</v>
      </c>
      <c r="G56" s="31" t="s">
        <v>450</v>
      </c>
      <c r="H56" s="32" t="s">
        <v>451</v>
      </c>
      <c r="I56" s="33">
        <v>401012962</v>
      </c>
      <c r="J56" s="34" t="s">
        <v>387</v>
      </c>
      <c r="K56" s="6" t="s">
        <v>388</v>
      </c>
      <c r="L56" s="48" t="s">
        <v>452</v>
      </c>
      <c r="M56" s="36" t="s">
        <v>453</v>
      </c>
      <c r="N56" s="36" t="s">
        <v>454</v>
      </c>
      <c r="O56" s="37">
        <v>1</v>
      </c>
      <c r="P56" s="1">
        <v>47</v>
      </c>
      <c r="Q56" s="1">
        <v>30</v>
      </c>
      <c r="R56" s="1" t="s">
        <v>30</v>
      </c>
      <c r="S56" s="1" t="s">
        <v>18</v>
      </c>
      <c r="T56" s="1" t="s">
        <v>2</v>
      </c>
      <c r="U56" s="1" t="s">
        <v>455</v>
      </c>
      <c r="V56" s="38">
        <v>36055364.18</v>
      </c>
      <c r="W56" s="89" t="s">
        <v>393</v>
      </c>
      <c r="X56" s="40">
        <v>13245517366</v>
      </c>
      <c r="Y56" s="41">
        <v>44</v>
      </c>
      <c r="Z56" s="41" t="s">
        <v>30</v>
      </c>
      <c r="AA56" s="41" t="s">
        <v>18</v>
      </c>
      <c r="AB56" s="41" t="s">
        <v>2</v>
      </c>
      <c r="AC56" s="41" t="s">
        <v>456</v>
      </c>
      <c r="AD56" s="42">
        <v>491911067.51999998</v>
      </c>
      <c r="AE56" s="42">
        <v>27534291.23</v>
      </c>
      <c r="AF56" s="42">
        <v>11868833.639999999</v>
      </c>
      <c r="AG56" s="42">
        <v>531314192.38999999</v>
      </c>
    </row>
    <row r="57" spans="1:33" customFormat="1" ht="39.75" customHeight="1">
      <c r="A57" s="27">
        <v>48</v>
      </c>
      <c r="B57" s="28" t="s">
        <v>30</v>
      </c>
      <c r="C57" s="28" t="s">
        <v>18</v>
      </c>
      <c r="D57" s="28" t="s">
        <v>19</v>
      </c>
      <c r="E57" s="29" t="str">
        <f t="shared" si="0"/>
        <v>0202020002</v>
      </c>
      <c r="F57" s="30" t="s">
        <v>457</v>
      </c>
      <c r="G57" s="31" t="s">
        <v>458</v>
      </c>
      <c r="H57" s="32" t="s">
        <v>459</v>
      </c>
      <c r="I57" s="33">
        <v>430009512</v>
      </c>
      <c r="J57" s="34" t="s">
        <v>387</v>
      </c>
      <c r="K57" s="6" t="s">
        <v>388</v>
      </c>
      <c r="L57" s="48" t="s">
        <v>460</v>
      </c>
      <c r="M57" s="36" t="s">
        <v>453</v>
      </c>
      <c r="N57" s="36" t="s">
        <v>461</v>
      </c>
      <c r="O57" s="37">
        <v>1</v>
      </c>
      <c r="P57" s="1">
        <v>48</v>
      </c>
      <c r="Q57" s="1"/>
      <c r="R57" s="1"/>
      <c r="S57" s="1"/>
      <c r="T57" s="1"/>
      <c r="U57" s="1"/>
      <c r="V57" s="51"/>
      <c r="W57" s="89" t="s">
        <v>393</v>
      </c>
      <c r="X57" s="40">
        <v>153362767</v>
      </c>
      <c r="Y57" s="41">
        <v>45</v>
      </c>
      <c r="Z57" s="41" t="s">
        <v>30</v>
      </c>
      <c r="AA57" s="41" t="s">
        <v>18</v>
      </c>
      <c r="AB57" s="41" t="s">
        <v>19</v>
      </c>
      <c r="AC57" s="41" t="s">
        <v>462</v>
      </c>
      <c r="AD57" s="42">
        <v>4684409.99</v>
      </c>
      <c r="AE57" s="42">
        <v>12612.05</v>
      </c>
      <c r="AF57" s="42"/>
      <c r="AG57" s="42">
        <v>4697022.04</v>
      </c>
    </row>
    <row r="58" spans="1:33" customFormat="1" ht="39.75" customHeight="1">
      <c r="A58" s="27">
        <v>49</v>
      </c>
      <c r="B58" s="28" t="s">
        <v>30</v>
      </c>
      <c r="C58" s="28" t="s">
        <v>18</v>
      </c>
      <c r="D58" s="28" t="s">
        <v>21</v>
      </c>
      <c r="E58" s="29" t="str">
        <f t="shared" si="0"/>
        <v>0202020004</v>
      </c>
      <c r="F58" s="30" t="s">
        <v>463</v>
      </c>
      <c r="G58" s="31" t="s">
        <v>464</v>
      </c>
      <c r="H58" s="32" t="s">
        <v>465</v>
      </c>
      <c r="I58" s="94"/>
      <c r="J58" s="34" t="s">
        <v>387</v>
      </c>
      <c r="K58" s="6" t="s">
        <v>388</v>
      </c>
      <c r="L58" s="48" t="s">
        <v>466</v>
      </c>
      <c r="M58" s="36" t="s">
        <v>467</v>
      </c>
      <c r="N58" s="36" t="s">
        <v>468</v>
      </c>
      <c r="O58" s="37">
        <v>1</v>
      </c>
      <c r="P58" s="1">
        <v>49</v>
      </c>
      <c r="Q58" s="1"/>
      <c r="R58" s="1"/>
      <c r="S58" s="1"/>
      <c r="T58" s="1"/>
      <c r="U58" s="1"/>
      <c r="V58" s="51"/>
      <c r="W58" s="89" t="s">
        <v>393</v>
      </c>
      <c r="X58" s="40">
        <v>489119377</v>
      </c>
      <c r="Y58" s="41">
        <v>46</v>
      </c>
      <c r="Z58" s="84" t="s">
        <v>30</v>
      </c>
      <c r="AA58" s="84" t="s">
        <v>18</v>
      </c>
      <c r="AB58" s="84" t="s">
        <v>21</v>
      </c>
      <c r="AC58" s="84" t="s">
        <v>469</v>
      </c>
      <c r="AD58" s="95">
        <v>14925123.189999999</v>
      </c>
      <c r="AE58" s="95"/>
      <c r="AF58" s="95"/>
      <c r="AG58" s="95">
        <v>14925123.189999999</v>
      </c>
    </row>
    <row r="59" spans="1:33" customFormat="1" ht="39.75" customHeight="1">
      <c r="A59" s="27">
        <v>50</v>
      </c>
      <c r="B59" s="28" t="s">
        <v>30</v>
      </c>
      <c r="C59" s="28" t="s">
        <v>18</v>
      </c>
      <c r="D59" s="28" t="s">
        <v>7</v>
      </c>
      <c r="E59" s="29" t="str">
        <f t="shared" si="0"/>
        <v>0202020005</v>
      </c>
      <c r="F59" s="30" t="s">
        <v>470</v>
      </c>
      <c r="G59" s="31" t="s">
        <v>471</v>
      </c>
      <c r="H59" s="32" t="s">
        <v>472</v>
      </c>
      <c r="I59" s="33">
        <v>401506742</v>
      </c>
      <c r="J59" s="34" t="s">
        <v>186</v>
      </c>
      <c r="K59" s="6" t="s">
        <v>187</v>
      </c>
      <c r="L59" s="48" t="s">
        <v>473</v>
      </c>
      <c r="M59" s="36" t="s">
        <v>474</v>
      </c>
      <c r="N59" s="49" t="s">
        <v>475</v>
      </c>
      <c r="O59" s="37">
        <v>1</v>
      </c>
      <c r="P59" s="1">
        <v>50</v>
      </c>
      <c r="Q59" s="1">
        <v>31</v>
      </c>
      <c r="R59" s="1" t="s">
        <v>30</v>
      </c>
      <c r="S59" s="1" t="s">
        <v>18</v>
      </c>
      <c r="T59" s="1" t="s">
        <v>7</v>
      </c>
      <c r="U59" s="1" t="s">
        <v>476</v>
      </c>
      <c r="V59" s="38">
        <v>5823120.3600000003</v>
      </c>
      <c r="W59" s="69" t="s">
        <v>191</v>
      </c>
      <c r="X59" s="40">
        <v>1050877566</v>
      </c>
      <c r="Y59" s="41">
        <v>47</v>
      </c>
      <c r="Z59" s="84" t="s">
        <v>30</v>
      </c>
      <c r="AA59" s="84" t="s">
        <v>18</v>
      </c>
      <c r="AB59" s="84" t="s">
        <v>7</v>
      </c>
      <c r="AC59" s="84" t="s">
        <v>477</v>
      </c>
      <c r="AD59" s="95">
        <v>48848979.539999999</v>
      </c>
      <c r="AE59" s="95">
        <v>201676.56</v>
      </c>
      <c r="AF59" s="95">
        <v>811973.12</v>
      </c>
      <c r="AG59" s="95">
        <v>49862629.219999999</v>
      </c>
    </row>
    <row r="60" spans="1:33" customFormat="1" ht="39.75" customHeight="1">
      <c r="A60" s="27">
        <v>51</v>
      </c>
      <c r="B60" s="28" t="s">
        <v>30</v>
      </c>
      <c r="C60" s="28" t="s">
        <v>18</v>
      </c>
      <c r="D60" s="28" t="s">
        <v>8</v>
      </c>
      <c r="E60" s="29" t="str">
        <f t="shared" si="0"/>
        <v>0202020007</v>
      </c>
      <c r="F60" s="30" t="s">
        <v>478</v>
      </c>
      <c r="G60" s="31" t="s">
        <v>479</v>
      </c>
      <c r="H60" s="32" t="s">
        <v>480</v>
      </c>
      <c r="I60" s="33">
        <v>424002959</v>
      </c>
      <c r="J60" s="34" t="s">
        <v>358</v>
      </c>
      <c r="K60" s="6" t="s">
        <v>359</v>
      </c>
      <c r="L60" s="48" t="s">
        <v>481</v>
      </c>
      <c r="M60" s="36" t="s">
        <v>482</v>
      </c>
      <c r="N60" s="36" t="s">
        <v>483</v>
      </c>
      <c r="O60" s="37">
        <v>1</v>
      </c>
      <c r="P60" s="1">
        <v>51</v>
      </c>
      <c r="Q60" s="1"/>
      <c r="R60" s="1"/>
      <c r="S60" s="1"/>
      <c r="T60" s="1"/>
      <c r="U60" s="1"/>
      <c r="V60" s="51"/>
      <c r="W60" s="86" t="s">
        <v>363</v>
      </c>
      <c r="X60" s="40">
        <v>67234387</v>
      </c>
      <c r="Y60" s="41">
        <v>48</v>
      </c>
      <c r="Z60" s="41" t="s">
        <v>30</v>
      </c>
      <c r="AA60" s="41" t="s">
        <v>18</v>
      </c>
      <c r="AB60" s="41" t="s">
        <v>8</v>
      </c>
      <c r="AC60" s="41" t="s">
        <v>478</v>
      </c>
      <c r="AD60" s="42">
        <v>1625801.7</v>
      </c>
      <c r="AE60" s="42">
        <v>19270.46</v>
      </c>
      <c r="AF60" s="42"/>
      <c r="AG60" s="42">
        <v>1645072.16</v>
      </c>
    </row>
    <row r="61" spans="1:33" customFormat="1" ht="39.75" customHeight="1">
      <c r="A61" s="27">
        <v>52</v>
      </c>
      <c r="B61" s="28" t="s">
        <v>30</v>
      </c>
      <c r="C61" s="28" t="s">
        <v>18</v>
      </c>
      <c r="D61" s="28" t="s">
        <v>22</v>
      </c>
      <c r="E61" s="29" t="str">
        <f t="shared" si="0"/>
        <v>0202020008</v>
      </c>
      <c r="F61" s="85" t="s">
        <v>484</v>
      </c>
      <c r="G61" s="31" t="s">
        <v>485</v>
      </c>
      <c r="H61" s="32" t="s">
        <v>486</v>
      </c>
      <c r="I61" s="33">
        <v>430007269</v>
      </c>
      <c r="J61" s="34" t="s">
        <v>167</v>
      </c>
      <c r="K61" s="6" t="s">
        <v>168</v>
      </c>
      <c r="L61" s="48" t="s">
        <v>487</v>
      </c>
      <c r="M61" s="36" t="s">
        <v>488</v>
      </c>
      <c r="N61" s="36" t="s">
        <v>489</v>
      </c>
      <c r="O61" s="37">
        <v>1</v>
      </c>
      <c r="P61" s="1">
        <v>52</v>
      </c>
      <c r="Q61" s="1">
        <v>32</v>
      </c>
      <c r="R61" s="1" t="s">
        <v>30</v>
      </c>
      <c r="S61" s="1" t="s">
        <v>18</v>
      </c>
      <c r="T61" s="1" t="s">
        <v>22</v>
      </c>
      <c r="U61" s="1" t="s">
        <v>490</v>
      </c>
      <c r="V61" s="38">
        <v>39117367.200000003</v>
      </c>
      <c r="W61" s="52" t="s">
        <v>172</v>
      </c>
      <c r="X61" s="40">
        <v>242619379</v>
      </c>
      <c r="Y61" s="41">
        <v>49</v>
      </c>
      <c r="Z61" s="41" t="s">
        <v>30</v>
      </c>
      <c r="AA61" s="41" t="s">
        <v>18</v>
      </c>
      <c r="AB61" s="41" t="s">
        <v>22</v>
      </c>
      <c r="AC61" s="41" t="s">
        <v>491</v>
      </c>
      <c r="AD61" s="42">
        <v>12632842.060000001</v>
      </c>
      <c r="AE61" s="42">
        <v>712655.09</v>
      </c>
      <c r="AF61" s="42">
        <v>1613041.9</v>
      </c>
      <c r="AG61" s="42">
        <v>14958539.050000001</v>
      </c>
    </row>
    <row r="62" spans="1:33" customFormat="1" ht="39.75" customHeight="1">
      <c r="A62" s="27">
        <v>53</v>
      </c>
      <c r="B62" s="28" t="s">
        <v>30</v>
      </c>
      <c r="C62" s="28" t="s">
        <v>18</v>
      </c>
      <c r="D62" s="28" t="s">
        <v>9</v>
      </c>
      <c r="E62" s="29" t="str">
        <f t="shared" si="0"/>
        <v>0202020009</v>
      </c>
      <c r="F62" s="77" t="s">
        <v>492</v>
      </c>
      <c r="G62" s="31" t="s">
        <v>493</v>
      </c>
      <c r="H62" s="32" t="s">
        <v>492</v>
      </c>
      <c r="I62" s="33">
        <v>430003581</v>
      </c>
      <c r="J62" s="34" t="s">
        <v>494</v>
      </c>
      <c r="K62" s="6" t="s">
        <v>495</v>
      </c>
      <c r="L62" s="48" t="s">
        <v>496</v>
      </c>
      <c r="M62" s="36" t="s">
        <v>488</v>
      </c>
      <c r="N62" s="36" t="s">
        <v>489</v>
      </c>
      <c r="O62" s="37">
        <v>1</v>
      </c>
      <c r="P62" s="1">
        <v>53</v>
      </c>
      <c r="Q62" s="1">
        <v>33</v>
      </c>
      <c r="R62" s="1" t="s">
        <v>30</v>
      </c>
      <c r="S62" s="1" t="s">
        <v>18</v>
      </c>
      <c r="T62" s="1" t="s">
        <v>9</v>
      </c>
      <c r="U62" s="1" t="s">
        <v>492</v>
      </c>
      <c r="V62" s="38">
        <v>5689107.7699999996</v>
      </c>
      <c r="W62" s="96" t="s">
        <v>497</v>
      </c>
      <c r="X62" s="40">
        <v>57567497</v>
      </c>
      <c r="Y62" s="41">
        <v>50</v>
      </c>
      <c r="Z62" s="41" t="s">
        <v>30</v>
      </c>
      <c r="AA62" s="41" t="s">
        <v>18</v>
      </c>
      <c r="AB62" s="41" t="s">
        <v>9</v>
      </c>
      <c r="AC62" s="41" t="s">
        <v>492</v>
      </c>
      <c r="AD62" s="42">
        <v>2448350.81</v>
      </c>
      <c r="AE62" s="42"/>
      <c r="AF62" s="42"/>
      <c r="AG62" s="42">
        <v>2448350.81</v>
      </c>
    </row>
    <row r="63" spans="1:33" customFormat="1" ht="39.75" customHeight="1">
      <c r="A63" s="27">
        <v>54</v>
      </c>
      <c r="B63" s="28" t="s">
        <v>31</v>
      </c>
      <c r="C63" s="28" t="s">
        <v>1</v>
      </c>
      <c r="D63" s="28" t="s">
        <v>2</v>
      </c>
      <c r="E63" s="29" t="str">
        <f t="shared" si="0"/>
        <v>0203010001</v>
      </c>
      <c r="F63" s="30" t="s">
        <v>498</v>
      </c>
      <c r="G63" s="31" t="s">
        <v>499</v>
      </c>
      <c r="H63" s="32" t="s">
        <v>500</v>
      </c>
      <c r="I63" s="33">
        <v>430148997</v>
      </c>
      <c r="J63" s="34" t="s">
        <v>167</v>
      </c>
      <c r="K63" s="6" t="s">
        <v>168</v>
      </c>
      <c r="L63" s="48" t="s">
        <v>501</v>
      </c>
      <c r="M63" s="36" t="s">
        <v>502</v>
      </c>
      <c r="N63" s="36" t="s">
        <v>503</v>
      </c>
      <c r="O63" s="37">
        <v>1</v>
      </c>
      <c r="P63" s="1">
        <v>54</v>
      </c>
      <c r="Q63" s="1">
        <v>34</v>
      </c>
      <c r="R63" s="1" t="s">
        <v>31</v>
      </c>
      <c r="S63" s="1" t="s">
        <v>1</v>
      </c>
      <c r="T63" s="1" t="s">
        <v>2</v>
      </c>
      <c r="U63" s="1" t="s">
        <v>498</v>
      </c>
      <c r="V63" s="38">
        <v>1943096679.0599999</v>
      </c>
      <c r="W63" s="52" t="s">
        <v>172</v>
      </c>
      <c r="X63" s="40">
        <v>8788159200</v>
      </c>
      <c r="Y63" s="41">
        <v>51</v>
      </c>
      <c r="Z63" s="41" t="s">
        <v>31</v>
      </c>
      <c r="AA63" s="41" t="s">
        <v>1</v>
      </c>
      <c r="AB63" s="41" t="s">
        <v>2</v>
      </c>
      <c r="AC63" s="41" t="s">
        <v>498</v>
      </c>
      <c r="AD63" s="42">
        <v>70780714.469999999</v>
      </c>
      <c r="AE63" s="42">
        <v>5892077.0155999996</v>
      </c>
      <c r="AF63" s="42">
        <v>9974971</v>
      </c>
      <c r="AG63" s="42">
        <v>86647762.485599995</v>
      </c>
    </row>
    <row r="64" spans="1:33" customFormat="1" ht="39.75" customHeight="1">
      <c r="A64" s="27">
        <v>55</v>
      </c>
      <c r="B64" s="28" t="s">
        <v>31</v>
      </c>
      <c r="C64" s="28" t="s">
        <v>1</v>
      </c>
      <c r="D64" s="28" t="s">
        <v>19</v>
      </c>
      <c r="E64" s="29" t="str">
        <f t="shared" si="0"/>
        <v>0203010002</v>
      </c>
      <c r="F64" s="30" t="s">
        <v>504</v>
      </c>
      <c r="G64" s="31" t="s">
        <v>505</v>
      </c>
      <c r="H64" s="32" t="s">
        <v>506</v>
      </c>
      <c r="I64" s="33">
        <v>401504693</v>
      </c>
      <c r="J64" s="34" t="s">
        <v>167</v>
      </c>
      <c r="K64" s="6" t="s">
        <v>168</v>
      </c>
      <c r="L64" s="48" t="s">
        <v>507</v>
      </c>
      <c r="M64" s="36" t="s">
        <v>508</v>
      </c>
      <c r="N64" s="36" t="s">
        <v>509</v>
      </c>
      <c r="O64" s="37">
        <v>1</v>
      </c>
      <c r="P64" s="1">
        <v>55</v>
      </c>
      <c r="Q64" s="1">
        <v>35</v>
      </c>
      <c r="R64" s="1" t="s">
        <v>31</v>
      </c>
      <c r="S64" s="1" t="s">
        <v>1</v>
      </c>
      <c r="T64" s="1" t="s">
        <v>19</v>
      </c>
      <c r="U64" s="1" t="s">
        <v>510</v>
      </c>
      <c r="V64" s="38">
        <v>115293679.56999999</v>
      </c>
      <c r="W64" s="52" t="s">
        <v>172</v>
      </c>
      <c r="X64" s="40">
        <v>769433540</v>
      </c>
      <c r="Y64" s="41">
        <v>52</v>
      </c>
      <c r="Z64" s="84" t="s">
        <v>31</v>
      </c>
      <c r="AA64" s="84" t="s">
        <v>1</v>
      </c>
      <c r="AB64" s="84" t="s">
        <v>19</v>
      </c>
      <c r="AC64" s="84" t="s">
        <v>504</v>
      </c>
      <c r="AD64" s="95">
        <v>18233749.399999999</v>
      </c>
      <c r="AE64" s="95">
        <v>6903.63</v>
      </c>
      <c r="AF64" s="95"/>
      <c r="AG64" s="95">
        <v>18240653.029999997</v>
      </c>
    </row>
    <row r="65" spans="1:33" s="92" customFormat="1" ht="39.75" customHeight="1">
      <c r="A65" s="27">
        <v>56</v>
      </c>
      <c r="B65" s="28" t="s">
        <v>31</v>
      </c>
      <c r="C65" s="28" t="s">
        <v>1</v>
      </c>
      <c r="D65" s="28" t="s">
        <v>20</v>
      </c>
      <c r="E65" s="29" t="str">
        <f t="shared" si="0"/>
        <v>0203010003</v>
      </c>
      <c r="F65" s="77" t="s">
        <v>511</v>
      </c>
      <c r="G65" s="31" t="s">
        <v>512</v>
      </c>
      <c r="H65" s="32" t="s">
        <v>513</v>
      </c>
      <c r="I65" s="33">
        <v>401007282</v>
      </c>
      <c r="J65" s="34" t="s">
        <v>494</v>
      </c>
      <c r="K65" s="6" t="s">
        <v>495</v>
      </c>
      <c r="L65" s="48" t="s">
        <v>514</v>
      </c>
      <c r="M65" s="90" t="s">
        <v>515</v>
      </c>
      <c r="N65" s="90" t="s">
        <v>516</v>
      </c>
      <c r="O65" s="37">
        <v>1</v>
      </c>
      <c r="P65" s="1">
        <v>56</v>
      </c>
      <c r="Q65" s="1">
        <v>36</v>
      </c>
      <c r="R65" s="1" t="s">
        <v>31</v>
      </c>
      <c r="S65" s="1" t="s">
        <v>1</v>
      </c>
      <c r="T65" s="1" t="s">
        <v>20</v>
      </c>
      <c r="U65" s="1" t="s">
        <v>517</v>
      </c>
      <c r="V65" s="38">
        <v>5511462.7800000003</v>
      </c>
      <c r="W65" s="96" t="s">
        <v>497</v>
      </c>
      <c r="X65" s="97">
        <v>32072879</v>
      </c>
      <c r="Y65" s="41">
        <v>53</v>
      </c>
      <c r="Z65" s="84" t="s">
        <v>31</v>
      </c>
      <c r="AA65" s="84" t="s">
        <v>1</v>
      </c>
      <c r="AB65" s="84" t="s">
        <v>20</v>
      </c>
      <c r="AC65" s="84" t="s">
        <v>511</v>
      </c>
      <c r="AD65" s="95">
        <v>2136301.31</v>
      </c>
      <c r="AE65" s="95">
        <v>6012.92</v>
      </c>
      <c r="AF65" s="95"/>
      <c r="AG65" s="95">
        <v>2142314.23</v>
      </c>
    </row>
    <row r="66" spans="1:33" customFormat="1" ht="39.75" customHeight="1">
      <c r="A66" s="27">
        <v>57</v>
      </c>
      <c r="B66" s="28" t="s">
        <v>31</v>
      </c>
      <c r="C66" s="28" t="s">
        <v>1</v>
      </c>
      <c r="D66" s="28" t="s">
        <v>21</v>
      </c>
      <c r="E66" s="29" t="str">
        <f t="shared" si="0"/>
        <v>0203010004</v>
      </c>
      <c r="F66" s="30" t="s">
        <v>518</v>
      </c>
      <c r="G66" s="31" t="s">
        <v>519</v>
      </c>
      <c r="H66" s="32" t="s">
        <v>518</v>
      </c>
      <c r="I66" s="33">
        <v>430003621</v>
      </c>
      <c r="J66" s="34" t="s">
        <v>167</v>
      </c>
      <c r="K66" s="6" t="s">
        <v>168</v>
      </c>
      <c r="L66" s="48" t="s">
        <v>520</v>
      </c>
      <c r="M66" s="36" t="s">
        <v>521</v>
      </c>
      <c r="N66" s="36" t="s">
        <v>522</v>
      </c>
      <c r="O66" s="37">
        <v>1</v>
      </c>
      <c r="P66" s="1">
        <v>57</v>
      </c>
      <c r="Q66" s="1"/>
      <c r="R66" s="1"/>
      <c r="S66" s="1"/>
      <c r="T66" s="1"/>
      <c r="U66" s="1"/>
      <c r="V66" s="51"/>
      <c r="W66" s="52" t="s">
        <v>172</v>
      </c>
      <c r="X66" s="40">
        <v>96010848</v>
      </c>
      <c r="Y66" s="41">
        <v>54</v>
      </c>
      <c r="Z66" s="41" t="s">
        <v>31</v>
      </c>
      <c r="AA66" s="41" t="s">
        <v>1</v>
      </c>
      <c r="AB66" s="41" t="s">
        <v>21</v>
      </c>
      <c r="AC66" s="41" t="s">
        <v>518</v>
      </c>
      <c r="AD66" s="42">
        <v>72841.3</v>
      </c>
      <c r="AE66" s="42"/>
      <c r="AF66" s="42"/>
      <c r="AG66" s="42">
        <v>72841.3</v>
      </c>
    </row>
    <row r="67" spans="1:33" customFormat="1" ht="39.75" customHeight="1">
      <c r="A67" s="27">
        <v>58</v>
      </c>
      <c r="B67" s="28" t="s">
        <v>31</v>
      </c>
      <c r="C67" s="28" t="s">
        <v>1</v>
      </c>
      <c r="D67" s="28" t="s">
        <v>7</v>
      </c>
      <c r="E67" s="29" t="str">
        <f t="shared" si="0"/>
        <v>0203010005</v>
      </c>
      <c r="F67" s="30" t="s">
        <v>523</v>
      </c>
      <c r="G67" s="31" t="s">
        <v>524</v>
      </c>
      <c r="H67" s="32" t="s">
        <v>525</v>
      </c>
      <c r="I67" s="33">
        <v>401516438</v>
      </c>
      <c r="J67" s="34" t="s">
        <v>494</v>
      </c>
      <c r="K67" s="6" t="s">
        <v>495</v>
      </c>
      <c r="L67" s="48" t="s">
        <v>526</v>
      </c>
      <c r="M67" s="36" t="s">
        <v>527</v>
      </c>
      <c r="N67" s="36" t="s">
        <v>528</v>
      </c>
      <c r="O67" s="37">
        <v>1</v>
      </c>
      <c r="P67" s="1">
        <v>58</v>
      </c>
      <c r="Q67" s="1">
        <v>37</v>
      </c>
      <c r="R67" s="1" t="s">
        <v>31</v>
      </c>
      <c r="S67" s="1" t="s">
        <v>1</v>
      </c>
      <c r="T67" s="1" t="s">
        <v>7</v>
      </c>
      <c r="U67" s="1" t="s">
        <v>523</v>
      </c>
      <c r="V67" s="38"/>
      <c r="W67" s="96" t="s">
        <v>497</v>
      </c>
      <c r="X67" s="40">
        <v>406901730</v>
      </c>
      <c r="Y67" s="41">
        <v>55</v>
      </c>
      <c r="Z67" s="41" t="s">
        <v>31</v>
      </c>
      <c r="AA67" s="41" t="s">
        <v>1</v>
      </c>
      <c r="AB67" s="41" t="s">
        <v>7</v>
      </c>
      <c r="AC67" s="41" t="s">
        <v>529</v>
      </c>
      <c r="AD67" s="42">
        <v>8252703.8300000001</v>
      </c>
      <c r="AE67" s="42">
        <v>228488.45</v>
      </c>
      <c r="AF67" s="42">
        <v>2916661.04</v>
      </c>
      <c r="AG67" s="42">
        <v>11397853.32</v>
      </c>
    </row>
    <row r="68" spans="1:33" ht="39.75" customHeight="1">
      <c r="A68" s="53">
        <v>59</v>
      </c>
      <c r="B68" s="54" t="s">
        <v>31</v>
      </c>
      <c r="C68" s="54" t="s">
        <v>1</v>
      </c>
      <c r="D68" s="54" t="s">
        <v>29</v>
      </c>
      <c r="E68" s="29" t="str">
        <f t="shared" si="0"/>
        <v>0203010006</v>
      </c>
      <c r="F68" s="30" t="s">
        <v>530</v>
      </c>
      <c r="G68" s="31" t="s">
        <v>531</v>
      </c>
      <c r="H68" s="55" t="s">
        <v>532</v>
      </c>
      <c r="I68" s="56">
        <v>401500231</v>
      </c>
      <c r="J68" s="57" t="s">
        <v>176</v>
      </c>
      <c r="K68" s="6" t="s">
        <v>177</v>
      </c>
      <c r="L68" s="58" t="s">
        <v>533</v>
      </c>
      <c r="M68" s="58" t="s">
        <v>534</v>
      </c>
      <c r="N68" s="98" t="s">
        <v>535</v>
      </c>
      <c r="O68" s="61">
        <v>1</v>
      </c>
      <c r="P68" s="1">
        <v>59</v>
      </c>
      <c r="Q68" s="1"/>
      <c r="R68" s="1"/>
      <c r="S68" s="1"/>
      <c r="T68" s="1"/>
      <c r="U68" s="1"/>
      <c r="V68" s="51"/>
      <c r="W68" s="73" t="s">
        <v>181</v>
      </c>
      <c r="X68" s="40">
        <v>40282247</v>
      </c>
      <c r="Y68" s="41">
        <v>56</v>
      </c>
      <c r="Z68" s="41" t="s">
        <v>31</v>
      </c>
      <c r="AA68" s="41" t="s">
        <v>1</v>
      </c>
      <c r="AB68" s="41" t="s">
        <v>29</v>
      </c>
      <c r="AC68" s="41" t="s">
        <v>530</v>
      </c>
      <c r="AD68" s="42">
        <v>2431709.7200000002</v>
      </c>
      <c r="AE68" s="42">
        <v>4498.2999999999993</v>
      </c>
      <c r="AF68" s="42"/>
      <c r="AG68" s="42">
        <v>2436208.02</v>
      </c>
    </row>
    <row r="69" spans="1:33" customFormat="1" ht="39.75" customHeight="1">
      <c r="A69" s="27">
        <v>60</v>
      </c>
      <c r="B69" s="28" t="s">
        <v>31</v>
      </c>
      <c r="C69" s="28" t="s">
        <v>1</v>
      </c>
      <c r="D69" s="28" t="s">
        <v>8</v>
      </c>
      <c r="E69" s="29" t="str">
        <f t="shared" si="0"/>
        <v>0203010007</v>
      </c>
      <c r="F69" s="85" t="s">
        <v>536</v>
      </c>
      <c r="G69" s="31" t="s">
        <v>537</v>
      </c>
      <c r="H69" s="32" t="s">
        <v>538</v>
      </c>
      <c r="I69" s="33">
        <v>401517681</v>
      </c>
      <c r="J69" s="34" t="s">
        <v>204</v>
      </c>
      <c r="K69" s="6" t="s">
        <v>205</v>
      </c>
      <c r="L69" s="48" t="s">
        <v>539</v>
      </c>
      <c r="M69" s="36" t="s">
        <v>540</v>
      </c>
      <c r="N69" s="36" t="s">
        <v>541</v>
      </c>
      <c r="O69" s="37">
        <v>1</v>
      </c>
      <c r="P69" s="1">
        <v>60</v>
      </c>
      <c r="Q69" s="1"/>
      <c r="R69" s="1"/>
      <c r="S69" s="1"/>
      <c r="T69" s="1"/>
      <c r="U69" s="1"/>
      <c r="V69" s="51"/>
      <c r="W69" s="71" t="s">
        <v>542</v>
      </c>
      <c r="X69" s="40">
        <v>45907595</v>
      </c>
      <c r="Y69" s="41">
        <v>57</v>
      </c>
      <c r="Z69" s="41" t="s">
        <v>31</v>
      </c>
      <c r="AA69" s="41" t="s">
        <v>1</v>
      </c>
      <c r="AB69" s="41" t="s">
        <v>8</v>
      </c>
      <c r="AC69" s="41" t="s">
        <v>536</v>
      </c>
      <c r="AD69" s="42">
        <v>1292062.3899999999</v>
      </c>
      <c r="AE69" s="42">
        <v>4767.6400000000003</v>
      </c>
      <c r="AF69" s="42"/>
      <c r="AG69" s="42">
        <v>1296830.0299999998</v>
      </c>
    </row>
    <row r="70" spans="1:33" customFormat="1" ht="39.75" customHeight="1">
      <c r="A70" s="27">
        <v>61</v>
      </c>
      <c r="B70" s="28" t="s">
        <v>31</v>
      </c>
      <c r="C70" s="28" t="s">
        <v>1</v>
      </c>
      <c r="D70" s="28" t="s">
        <v>22</v>
      </c>
      <c r="E70" s="29" t="str">
        <f t="shared" si="0"/>
        <v>0203010008</v>
      </c>
      <c r="F70" s="30" t="s">
        <v>543</v>
      </c>
      <c r="G70" s="31" t="s">
        <v>544</v>
      </c>
      <c r="H70" s="32" t="s">
        <v>545</v>
      </c>
      <c r="I70" s="33">
        <v>423002069</v>
      </c>
      <c r="J70" s="34" t="s">
        <v>494</v>
      </c>
      <c r="K70" s="6" t="s">
        <v>495</v>
      </c>
      <c r="L70" s="48" t="s">
        <v>546</v>
      </c>
      <c r="M70" s="36" t="s">
        <v>547</v>
      </c>
      <c r="N70" s="36" t="s">
        <v>548</v>
      </c>
      <c r="O70" s="37">
        <v>1</v>
      </c>
      <c r="P70" s="1">
        <v>61</v>
      </c>
      <c r="Q70" s="1"/>
      <c r="R70" s="1"/>
      <c r="S70" s="1"/>
      <c r="T70" s="1"/>
      <c r="U70" s="1"/>
      <c r="V70" s="51"/>
      <c r="W70" s="96" t="s">
        <v>497</v>
      </c>
      <c r="X70" s="40">
        <v>21440475</v>
      </c>
      <c r="Y70" s="41">
        <v>58</v>
      </c>
      <c r="Z70" s="41" t="s">
        <v>31</v>
      </c>
      <c r="AA70" s="41" t="s">
        <v>1</v>
      </c>
      <c r="AB70" s="41" t="s">
        <v>22</v>
      </c>
      <c r="AC70" s="41" t="s">
        <v>549</v>
      </c>
      <c r="AD70" s="42">
        <v>175678.7</v>
      </c>
      <c r="AE70" s="42"/>
      <c r="AF70" s="42"/>
      <c r="AG70" s="42">
        <v>175678.7</v>
      </c>
    </row>
    <row r="71" spans="1:33" customFormat="1" ht="39.75" customHeight="1">
      <c r="A71" s="27">
        <v>62</v>
      </c>
      <c r="B71" s="28" t="s">
        <v>31</v>
      </c>
      <c r="C71" s="28" t="s">
        <v>1</v>
      </c>
      <c r="D71" s="28" t="s">
        <v>9</v>
      </c>
      <c r="E71" s="29" t="str">
        <f t="shared" si="0"/>
        <v>0203010009</v>
      </c>
      <c r="F71" s="30" t="s">
        <v>550</v>
      </c>
      <c r="G71" s="31" t="s">
        <v>551</v>
      </c>
      <c r="H71" s="32" t="s">
        <v>550</v>
      </c>
      <c r="I71" s="33">
        <v>424000672</v>
      </c>
      <c r="J71" s="34" t="s">
        <v>494</v>
      </c>
      <c r="K71" s="6" t="s">
        <v>495</v>
      </c>
      <c r="L71" s="48" t="s">
        <v>552</v>
      </c>
      <c r="M71" s="36" t="s">
        <v>553</v>
      </c>
      <c r="N71" s="36" t="s">
        <v>554</v>
      </c>
      <c r="O71" s="37">
        <v>1</v>
      </c>
      <c r="P71" s="1">
        <v>62</v>
      </c>
      <c r="Q71" s="1"/>
      <c r="R71" s="1"/>
      <c r="S71" s="1"/>
      <c r="T71" s="1"/>
      <c r="U71" s="1"/>
      <c r="V71" s="51"/>
      <c r="W71" s="96" t="s">
        <v>497</v>
      </c>
      <c r="X71" s="40">
        <v>25147328</v>
      </c>
      <c r="Y71" s="41">
        <v>59</v>
      </c>
      <c r="Z71" s="41" t="s">
        <v>31</v>
      </c>
      <c r="AA71" s="41" t="s">
        <v>1</v>
      </c>
      <c r="AB71" s="41" t="s">
        <v>9</v>
      </c>
      <c r="AC71" s="41" t="s">
        <v>550</v>
      </c>
      <c r="AD71" s="42">
        <v>146155.57999999999</v>
      </c>
      <c r="AE71" s="42"/>
      <c r="AF71" s="42"/>
      <c r="AG71" s="42">
        <v>146155.57999999999</v>
      </c>
    </row>
    <row r="72" spans="1:33" customFormat="1" ht="39.75" customHeight="1">
      <c r="A72" s="27">
        <v>63</v>
      </c>
      <c r="B72" s="28" t="s">
        <v>31</v>
      </c>
      <c r="C72" s="28" t="s">
        <v>1</v>
      </c>
      <c r="D72" s="28" t="s">
        <v>10</v>
      </c>
      <c r="E72" s="29" t="str">
        <f t="shared" si="0"/>
        <v>0203010010</v>
      </c>
      <c r="F72" s="30" t="s">
        <v>555</v>
      </c>
      <c r="G72" s="31" t="s">
        <v>556</v>
      </c>
      <c r="H72" s="32" t="s">
        <v>557</v>
      </c>
      <c r="I72" s="33">
        <v>430004202</v>
      </c>
      <c r="J72" s="34" t="s">
        <v>494</v>
      </c>
      <c r="K72" s="6" t="s">
        <v>495</v>
      </c>
      <c r="L72" s="48" t="s">
        <v>558</v>
      </c>
      <c r="M72" s="36" t="s">
        <v>559</v>
      </c>
      <c r="N72" s="36" t="s">
        <v>560</v>
      </c>
      <c r="O72" s="37">
        <v>1</v>
      </c>
      <c r="P72" s="1">
        <v>63</v>
      </c>
      <c r="Q72" s="1"/>
      <c r="R72" s="1"/>
      <c r="S72" s="1"/>
      <c r="T72" s="1"/>
      <c r="U72" s="1"/>
      <c r="V72" s="51"/>
      <c r="W72" s="96" t="s">
        <v>497</v>
      </c>
      <c r="X72" s="40">
        <v>36368664</v>
      </c>
      <c r="Y72" s="41">
        <v>60</v>
      </c>
      <c r="Z72" s="41" t="s">
        <v>31</v>
      </c>
      <c r="AA72" s="41" t="s">
        <v>1</v>
      </c>
      <c r="AB72" s="41" t="s">
        <v>10</v>
      </c>
      <c r="AC72" s="41" t="s">
        <v>555</v>
      </c>
      <c r="AD72" s="42">
        <v>444692.82</v>
      </c>
      <c r="AE72" s="42"/>
      <c r="AF72" s="42"/>
      <c r="AG72" s="42">
        <v>444692.82</v>
      </c>
    </row>
    <row r="73" spans="1:33" customFormat="1" ht="39.75" customHeight="1">
      <c r="A73" s="27">
        <v>64</v>
      </c>
      <c r="B73" s="28" t="s">
        <v>31</v>
      </c>
      <c r="C73" s="28" t="s">
        <v>1</v>
      </c>
      <c r="D73" s="28" t="s">
        <v>23</v>
      </c>
      <c r="E73" s="29" t="str">
        <f t="shared" si="0"/>
        <v>0203010011</v>
      </c>
      <c r="F73" s="30" t="s">
        <v>561</v>
      </c>
      <c r="G73" s="31" t="s">
        <v>562</v>
      </c>
      <c r="H73" s="32" t="s">
        <v>563</v>
      </c>
      <c r="I73" s="33">
        <v>430004383</v>
      </c>
      <c r="J73" s="34" t="s">
        <v>494</v>
      </c>
      <c r="K73" s="6" t="s">
        <v>495</v>
      </c>
      <c r="L73" s="48" t="s">
        <v>564</v>
      </c>
      <c r="M73" s="36" t="s">
        <v>565</v>
      </c>
      <c r="N73" s="36" t="s">
        <v>566</v>
      </c>
      <c r="O73" s="37">
        <v>1</v>
      </c>
      <c r="P73" s="1">
        <v>64</v>
      </c>
      <c r="Q73" s="1"/>
      <c r="R73" s="1"/>
      <c r="S73" s="1"/>
      <c r="T73" s="1"/>
      <c r="U73" s="1"/>
      <c r="V73" s="51"/>
      <c r="W73" s="96" t="s">
        <v>497</v>
      </c>
      <c r="X73" s="40">
        <v>18736502</v>
      </c>
      <c r="Y73" s="41">
        <v>61</v>
      </c>
      <c r="Z73" s="41" t="s">
        <v>31</v>
      </c>
      <c r="AA73" s="41" t="s">
        <v>1</v>
      </c>
      <c r="AB73" s="41" t="s">
        <v>23</v>
      </c>
      <c r="AC73" s="41" t="s">
        <v>567</v>
      </c>
      <c r="AD73" s="42">
        <v>737342.47</v>
      </c>
      <c r="AE73" s="42"/>
      <c r="AF73" s="42"/>
      <c r="AG73" s="42">
        <v>737342.47</v>
      </c>
    </row>
    <row r="74" spans="1:33" customFormat="1" ht="39.75" customHeight="1">
      <c r="A74" s="27">
        <v>65</v>
      </c>
      <c r="B74" s="28" t="s">
        <v>31</v>
      </c>
      <c r="C74" s="28" t="s">
        <v>1</v>
      </c>
      <c r="D74" s="28" t="s">
        <v>11</v>
      </c>
      <c r="E74" s="29" t="str">
        <f t="shared" si="0"/>
        <v>0203010012</v>
      </c>
      <c r="F74" s="30" t="s">
        <v>568</v>
      </c>
      <c r="G74" s="31" t="s">
        <v>569</v>
      </c>
      <c r="H74" s="32" t="s">
        <v>570</v>
      </c>
      <c r="I74" s="33">
        <v>424001626</v>
      </c>
      <c r="J74" s="34" t="s">
        <v>494</v>
      </c>
      <c r="K74" s="6" t="s">
        <v>495</v>
      </c>
      <c r="L74" s="48" t="s">
        <v>571</v>
      </c>
      <c r="M74" s="36" t="s">
        <v>572</v>
      </c>
      <c r="N74" s="36" t="s">
        <v>573</v>
      </c>
      <c r="O74" s="37">
        <v>1</v>
      </c>
      <c r="P74" s="1">
        <v>65</v>
      </c>
      <c r="Q74" s="1">
        <v>38</v>
      </c>
      <c r="R74" s="1" t="s">
        <v>31</v>
      </c>
      <c r="S74" s="1" t="s">
        <v>1</v>
      </c>
      <c r="T74" s="1" t="s">
        <v>11</v>
      </c>
      <c r="U74" s="1" t="s">
        <v>574</v>
      </c>
      <c r="V74" s="38">
        <v>6239389.8799999999</v>
      </c>
      <c r="W74" s="96" t="s">
        <v>497</v>
      </c>
      <c r="X74" s="40">
        <v>302221617</v>
      </c>
      <c r="Y74" s="41">
        <v>62</v>
      </c>
      <c r="Z74" s="41" t="s">
        <v>31</v>
      </c>
      <c r="AA74" s="41" t="s">
        <v>1</v>
      </c>
      <c r="AB74" s="41" t="s">
        <v>11</v>
      </c>
      <c r="AC74" s="41" t="s">
        <v>575</v>
      </c>
      <c r="AD74" s="42">
        <v>4999166.55</v>
      </c>
      <c r="AE74" s="42">
        <v>97139.29</v>
      </c>
      <c r="AF74" s="42"/>
      <c r="AG74" s="42">
        <v>5096305.84</v>
      </c>
    </row>
    <row r="75" spans="1:33" customFormat="1" ht="39.75" customHeight="1">
      <c r="A75" s="27">
        <v>66</v>
      </c>
      <c r="B75" s="28" t="s">
        <v>31</v>
      </c>
      <c r="C75" s="28" t="s">
        <v>1</v>
      </c>
      <c r="D75" s="28" t="s">
        <v>12</v>
      </c>
      <c r="E75" s="29" t="str">
        <f t="shared" ref="E75:E138" si="1">+B75&amp;C75&amp;D75</f>
        <v>0203010014</v>
      </c>
      <c r="F75" s="30" t="s">
        <v>576</v>
      </c>
      <c r="G75" s="31" t="s">
        <v>577</v>
      </c>
      <c r="H75" s="32" t="s">
        <v>578</v>
      </c>
      <c r="I75" s="33">
        <v>430002178</v>
      </c>
      <c r="J75" s="34" t="s">
        <v>494</v>
      </c>
      <c r="K75" s="6" t="s">
        <v>495</v>
      </c>
      <c r="L75" s="48" t="s">
        <v>579</v>
      </c>
      <c r="M75" s="36" t="s">
        <v>580</v>
      </c>
      <c r="N75" s="36" t="s">
        <v>581</v>
      </c>
      <c r="O75" s="37">
        <v>1</v>
      </c>
      <c r="P75" s="1">
        <v>66</v>
      </c>
      <c r="Q75" s="1"/>
      <c r="R75" s="1"/>
      <c r="S75" s="1"/>
      <c r="T75" s="1"/>
      <c r="U75" s="1"/>
      <c r="V75" s="51"/>
      <c r="W75" s="96" t="s">
        <v>497</v>
      </c>
      <c r="X75" s="40">
        <v>54467756</v>
      </c>
      <c r="Y75" s="41">
        <v>63</v>
      </c>
      <c r="Z75" s="41" t="s">
        <v>31</v>
      </c>
      <c r="AA75" s="41" t="s">
        <v>1</v>
      </c>
      <c r="AB75" s="41" t="s">
        <v>12</v>
      </c>
      <c r="AC75" s="41" t="s">
        <v>576</v>
      </c>
      <c r="AD75" s="42">
        <v>863407.54</v>
      </c>
      <c r="AE75" s="42">
        <v>384820.1</v>
      </c>
      <c r="AF75" s="42"/>
      <c r="AG75" s="42">
        <v>1248227.6400000001</v>
      </c>
    </row>
    <row r="76" spans="1:33" customFormat="1" ht="39.75" customHeight="1">
      <c r="A76" s="27">
        <v>67</v>
      </c>
      <c r="B76" s="28" t="s">
        <v>31</v>
      </c>
      <c r="C76" s="28" t="s">
        <v>1</v>
      </c>
      <c r="D76" s="28" t="s">
        <v>24</v>
      </c>
      <c r="E76" s="29" t="str">
        <f t="shared" si="1"/>
        <v>0203010015</v>
      </c>
      <c r="F76" s="30" t="s">
        <v>582</v>
      </c>
      <c r="G76" s="31" t="s">
        <v>583</v>
      </c>
      <c r="H76" s="32" t="s">
        <v>584</v>
      </c>
      <c r="I76" s="33">
        <v>401516952</v>
      </c>
      <c r="J76" s="34" t="s">
        <v>494</v>
      </c>
      <c r="K76" s="6" t="s">
        <v>495</v>
      </c>
      <c r="L76" s="48" t="s">
        <v>585</v>
      </c>
      <c r="M76" s="36" t="s">
        <v>586</v>
      </c>
      <c r="N76" s="36" t="s">
        <v>587</v>
      </c>
      <c r="O76" s="37">
        <v>1</v>
      </c>
      <c r="P76" s="1">
        <v>67</v>
      </c>
      <c r="Q76" s="1">
        <v>39</v>
      </c>
      <c r="R76" s="1" t="s">
        <v>31</v>
      </c>
      <c r="S76" s="1" t="s">
        <v>1</v>
      </c>
      <c r="T76" s="1" t="s">
        <v>24</v>
      </c>
      <c r="U76" s="1" t="s">
        <v>584</v>
      </c>
      <c r="V76" s="38">
        <v>33391268.780000001</v>
      </c>
      <c r="W76" s="96" t="s">
        <v>497</v>
      </c>
      <c r="X76" s="40">
        <v>100128354</v>
      </c>
      <c r="Y76" s="41">
        <v>64</v>
      </c>
      <c r="Z76" s="41" t="s">
        <v>31</v>
      </c>
      <c r="AA76" s="41" t="s">
        <v>1</v>
      </c>
      <c r="AB76" s="41" t="s">
        <v>24</v>
      </c>
      <c r="AC76" s="41" t="s">
        <v>588</v>
      </c>
      <c r="AD76" s="42">
        <v>1406345.49</v>
      </c>
      <c r="AE76" s="42">
        <v>1887.9</v>
      </c>
      <c r="AF76" s="42"/>
      <c r="AG76" s="42">
        <v>1408233.39</v>
      </c>
    </row>
    <row r="77" spans="1:33" customFormat="1" ht="39.75" customHeight="1">
      <c r="A77" s="27">
        <v>68</v>
      </c>
      <c r="B77" s="28" t="s">
        <v>31</v>
      </c>
      <c r="C77" s="28" t="s">
        <v>1</v>
      </c>
      <c r="D77" s="28" t="s">
        <v>32</v>
      </c>
      <c r="E77" s="29" t="str">
        <f t="shared" si="1"/>
        <v>0203010017</v>
      </c>
      <c r="F77" s="30" t="s">
        <v>589</v>
      </c>
      <c r="G77" s="31" t="s">
        <v>590</v>
      </c>
      <c r="H77" s="32" t="s">
        <v>589</v>
      </c>
      <c r="I77" s="33">
        <v>422002279</v>
      </c>
      <c r="J77" s="34" t="s">
        <v>494</v>
      </c>
      <c r="K77" s="6" t="s">
        <v>495</v>
      </c>
      <c r="L77" s="48" t="s">
        <v>591</v>
      </c>
      <c r="M77" s="36" t="s">
        <v>592</v>
      </c>
      <c r="N77" s="36" t="s">
        <v>593</v>
      </c>
      <c r="O77" s="37">
        <v>1</v>
      </c>
      <c r="P77" s="1">
        <v>68</v>
      </c>
      <c r="Q77" s="1"/>
      <c r="R77" s="1"/>
      <c r="S77" s="1"/>
      <c r="T77" s="1"/>
      <c r="U77" s="1"/>
      <c r="V77" s="51"/>
      <c r="W77" s="96" t="s">
        <v>497</v>
      </c>
      <c r="X77" s="40">
        <v>53495490</v>
      </c>
      <c r="Y77" s="41">
        <v>65</v>
      </c>
      <c r="Z77" s="41" t="s">
        <v>31</v>
      </c>
      <c r="AA77" s="41" t="s">
        <v>1</v>
      </c>
      <c r="AB77" s="41" t="s">
        <v>32</v>
      </c>
      <c r="AC77" s="41" t="s">
        <v>589</v>
      </c>
      <c r="AD77" s="42">
        <v>55940.82</v>
      </c>
      <c r="AE77" s="42"/>
      <c r="AF77" s="42"/>
      <c r="AG77" s="42">
        <v>55940.82</v>
      </c>
    </row>
    <row r="78" spans="1:33" customFormat="1" ht="39.75" customHeight="1">
      <c r="A78" s="27">
        <v>69</v>
      </c>
      <c r="B78" s="28" t="s">
        <v>31</v>
      </c>
      <c r="C78" s="28" t="s">
        <v>1</v>
      </c>
      <c r="D78" s="28" t="s">
        <v>33</v>
      </c>
      <c r="E78" s="29" t="str">
        <f t="shared" si="1"/>
        <v>0203010019</v>
      </c>
      <c r="F78" s="30" t="s">
        <v>594</v>
      </c>
      <c r="G78" s="31" t="s">
        <v>595</v>
      </c>
      <c r="H78" s="32" t="s">
        <v>596</v>
      </c>
      <c r="I78" s="33">
        <v>430033944</v>
      </c>
      <c r="J78" s="34" t="s">
        <v>494</v>
      </c>
      <c r="K78" s="6" t="s">
        <v>495</v>
      </c>
      <c r="L78" s="48" t="s">
        <v>597</v>
      </c>
      <c r="M78" s="36" t="s">
        <v>598</v>
      </c>
      <c r="N78" s="36" t="s">
        <v>599</v>
      </c>
      <c r="O78" s="37">
        <v>1</v>
      </c>
      <c r="P78" s="1">
        <v>69</v>
      </c>
      <c r="Q78" s="1"/>
      <c r="R78" s="1"/>
      <c r="S78" s="1"/>
      <c r="T78" s="1"/>
      <c r="U78" s="1"/>
      <c r="V78" s="51"/>
      <c r="W78" s="96" t="s">
        <v>497</v>
      </c>
      <c r="X78" s="40">
        <v>73789029</v>
      </c>
      <c r="Y78" s="41">
        <v>66</v>
      </c>
      <c r="Z78" s="41" t="s">
        <v>31</v>
      </c>
      <c r="AA78" s="41" t="s">
        <v>1</v>
      </c>
      <c r="AB78" s="41" t="s">
        <v>33</v>
      </c>
      <c r="AC78" s="41" t="s">
        <v>594</v>
      </c>
      <c r="AD78" s="42">
        <v>2419279.77</v>
      </c>
      <c r="AE78" s="42">
        <v>4292.62</v>
      </c>
      <c r="AF78" s="42"/>
      <c r="AG78" s="42">
        <v>2423572.39</v>
      </c>
    </row>
    <row r="79" spans="1:33" customFormat="1" ht="39.75" customHeight="1">
      <c r="A79" s="27">
        <v>70</v>
      </c>
      <c r="B79" s="99" t="s">
        <v>31</v>
      </c>
      <c r="C79" s="99" t="s">
        <v>1</v>
      </c>
      <c r="D79" s="99" t="s">
        <v>34</v>
      </c>
      <c r="E79" s="29" t="str">
        <f t="shared" si="1"/>
        <v>0203010020</v>
      </c>
      <c r="F79" s="98" t="s">
        <v>600</v>
      </c>
      <c r="G79" s="31" t="s">
        <v>601</v>
      </c>
      <c r="H79" s="32" t="s">
        <v>602</v>
      </c>
      <c r="I79" s="70">
        <v>430061026</v>
      </c>
      <c r="J79" s="34" t="s">
        <v>603</v>
      </c>
      <c r="K79" s="6" t="s">
        <v>604</v>
      </c>
      <c r="L79" s="48" t="s">
        <v>605</v>
      </c>
      <c r="M79" s="36" t="s">
        <v>606</v>
      </c>
      <c r="N79" s="36" t="s">
        <v>607</v>
      </c>
      <c r="O79" s="37">
        <v>1</v>
      </c>
      <c r="P79" s="1">
        <v>70</v>
      </c>
      <c r="Q79" s="1">
        <v>40</v>
      </c>
      <c r="R79" s="1" t="s">
        <v>31</v>
      </c>
      <c r="S79" s="1" t="s">
        <v>1</v>
      </c>
      <c r="T79" s="1" t="s">
        <v>34</v>
      </c>
      <c r="U79" s="1" t="s">
        <v>608</v>
      </c>
      <c r="V79" s="38">
        <v>2727412.45</v>
      </c>
      <c r="W79" s="100" t="s">
        <v>609</v>
      </c>
      <c r="X79" s="40">
        <v>276149097</v>
      </c>
      <c r="Y79" s="41">
        <v>67</v>
      </c>
      <c r="Z79" s="41" t="s">
        <v>31</v>
      </c>
      <c r="AA79" s="41" t="s">
        <v>1</v>
      </c>
      <c r="AB79" s="41" t="s">
        <v>34</v>
      </c>
      <c r="AC79" s="41" t="s">
        <v>600</v>
      </c>
      <c r="AD79" s="42">
        <v>2114310.11</v>
      </c>
      <c r="AE79" s="42">
        <v>15665.24</v>
      </c>
      <c r="AF79" s="42"/>
      <c r="AG79" s="42">
        <v>2129975.35</v>
      </c>
    </row>
    <row r="80" spans="1:33" customFormat="1" ht="39.75" customHeight="1">
      <c r="A80" s="27">
        <v>71</v>
      </c>
      <c r="B80" s="99" t="s">
        <v>31</v>
      </c>
      <c r="C80" s="99" t="s">
        <v>1</v>
      </c>
      <c r="D80" s="99" t="s">
        <v>35</v>
      </c>
      <c r="E80" s="29" t="str">
        <f t="shared" si="1"/>
        <v>0203010026</v>
      </c>
      <c r="F80" s="98" t="s">
        <v>610</v>
      </c>
      <c r="G80" s="31" t="s">
        <v>611</v>
      </c>
      <c r="H80" s="32" t="s">
        <v>612</v>
      </c>
      <c r="I80" s="33">
        <v>401508801</v>
      </c>
      <c r="J80" s="34" t="s">
        <v>167</v>
      </c>
      <c r="K80" s="6" t="s">
        <v>168</v>
      </c>
      <c r="L80" s="48" t="s">
        <v>613</v>
      </c>
      <c r="M80" s="36" t="s">
        <v>614</v>
      </c>
      <c r="N80" s="36" t="s">
        <v>503</v>
      </c>
      <c r="O80" s="37">
        <v>1</v>
      </c>
      <c r="P80" s="1">
        <v>71</v>
      </c>
      <c r="Q80" s="1">
        <v>41</v>
      </c>
      <c r="R80" s="1" t="s">
        <v>31</v>
      </c>
      <c r="S80" s="1" t="s">
        <v>1</v>
      </c>
      <c r="T80" s="1" t="s">
        <v>35</v>
      </c>
      <c r="U80" s="1" t="s">
        <v>615</v>
      </c>
      <c r="V80" s="38">
        <v>48797769.449999996</v>
      </c>
      <c r="W80" s="52" t="s">
        <v>172</v>
      </c>
      <c r="X80" s="40">
        <v>1489922304</v>
      </c>
      <c r="Y80" s="41">
        <v>68</v>
      </c>
      <c r="Z80" s="41" t="s">
        <v>31</v>
      </c>
      <c r="AA80" s="41" t="s">
        <v>1</v>
      </c>
      <c r="AB80" s="41" t="s">
        <v>35</v>
      </c>
      <c r="AC80" s="41" t="s">
        <v>36</v>
      </c>
      <c r="AD80" s="42">
        <v>22073550.270000003</v>
      </c>
      <c r="AE80" s="42">
        <v>178796.71000000002</v>
      </c>
      <c r="AF80" s="42"/>
      <c r="AG80" s="42">
        <v>22252346.980000004</v>
      </c>
    </row>
    <row r="81" spans="1:33" customFormat="1" ht="39.75" customHeight="1">
      <c r="A81" s="27">
        <v>72</v>
      </c>
      <c r="B81" s="99" t="s">
        <v>31</v>
      </c>
      <c r="C81" s="99" t="s">
        <v>1</v>
      </c>
      <c r="D81" s="99" t="s">
        <v>15</v>
      </c>
      <c r="E81" s="29" t="str">
        <f t="shared" si="1"/>
        <v>0203010027</v>
      </c>
      <c r="F81" s="98" t="s">
        <v>616</v>
      </c>
      <c r="G81" s="31" t="s">
        <v>617</v>
      </c>
      <c r="H81" s="32" t="s">
        <v>616</v>
      </c>
      <c r="I81" s="33">
        <v>430019356</v>
      </c>
      <c r="J81" s="34" t="s">
        <v>282</v>
      </c>
      <c r="K81" s="6" t="s">
        <v>283</v>
      </c>
      <c r="L81" s="48" t="s">
        <v>552</v>
      </c>
      <c r="M81" s="36" t="s">
        <v>618</v>
      </c>
      <c r="N81" s="36" t="s">
        <v>619</v>
      </c>
      <c r="O81" s="45" t="s">
        <v>130</v>
      </c>
      <c r="P81" s="1">
        <v>72</v>
      </c>
      <c r="Q81" s="1"/>
      <c r="R81" s="1"/>
      <c r="S81" s="1"/>
      <c r="T81" s="1"/>
      <c r="U81" s="1"/>
      <c r="V81" s="51"/>
      <c r="W81" s="79" t="s">
        <v>288</v>
      </c>
      <c r="X81" s="40">
        <v>45136252</v>
      </c>
      <c r="Y81" s="1"/>
      <c r="Z81" s="1"/>
      <c r="AA81" s="1"/>
      <c r="AB81" s="1"/>
      <c r="AC81" s="1"/>
      <c r="AD81" s="50"/>
      <c r="AE81" s="50"/>
      <c r="AF81" s="50"/>
      <c r="AG81" s="50"/>
    </row>
    <row r="82" spans="1:33" s="92" customFormat="1" ht="39.75" customHeight="1">
      <c r="A82" s="27">
        <v>73</v>
      </c>
      <c r="B82" s="28" t="s">
        <v>31</v>
      </c>
      <c r="C82" s="28" t="s">
        <v>1</v>
      </c>
      <c r="D82" s="28" t="s">
        <v>16</v>
      </c>
      <c r="E82" s="29" t="str">
        <f t="shared" si="1"/>
        <v>0203010028</v>
      </c>
      <c r="F82" s="77" t="s">
        <v>620</v>
      </c>
      <c r="G82" s="31" t="s">
        <v>621</v>
      </c>
      <c r="H82" s="32" t="s">
        <v>622</v>
      </c>
      <c r="I82" s="33">
        <v>430032212</v>
      </c>
      <c r="J82" s="34" t="s">
        <v>282</v>
      </c>
      <c r="K82" s="6" t="s">
        <v>283</v>
      </c>
      <c r="L82" s="48" t="s">
        <v>552</v>
      </c>
      <c r="M82" s="90" t="s">
        <v>623</v>
      </c>
      <c r="N82" s="90" t="s">
        <v>624</v>
      </c>
      <c r="O82" s="37">
        <v>1</v>
      </c>
      <c r="P82" s="1">
        <v>73</v>
      </c>
      <c r="Q82" s="1">
        <v>42</v>
      </c>
      <c r="R82" s="1" t="s">
        <v>31</v>
      </c>
      <c r="S82" s="1" t="s">
        <v>1</v>
      </c>
      <c r="T82" s="1" t="s">
        <v>16</v>
      </c>
      <c r="U82" s="1" t="s">
        <v>625</v>
      </c>
      <c r="V82" s="38">
        <v>9999999.9600000009</v>
      </c>
      <c r="W82" s="79" t="s">
        <v>288</v>
      </c>
      <c r="X82" s="97">
        <v>70883536</v>
      </c>
      <c r="Y82" s="41">
        <v>69</v>
      </c>
      <c r="Z82" s="41" t="s">
        <v>31</v>
      </c>
      <c r="AA82" s="41" t="s">
        <v>1</v>
      </c>
      <c r="AB82" s="41" t="s">
        <v>16</v>
      </c>
      <c r="AC82" s="41" t="s">
        <v>620</v>
      </c>
      <c r="AD82" s="42">
        <v>1367459.91</v>
      </c>
      <c r="AE82" s="42">
        <v>19156.560000000001</v>
      </c>
      <c r="AF82" s="42"/>
      <c r="AG82" s="42">
        <v>1386616.47</v>
      </c>
    </row>
    <row r="83" spans="1:33" customFormat="1" ht="39.75" customHeight="1">
      <c r="A83" s="27">
        <v>74</v>
      </c>
      <c r="B83" s="99" t="s">
        <v>31</v>
      </c>
      <c r="C83" s="99" t="s">
        <v>1</v>
      </c>
      <c r="D83" s="99" t="s">
        <v>37</v>
      </c>
      <c r="E83" s="29" t="str">
        <f t="shared" si="1"/>
        <v>0203010030</v>
      </c>
      <c r="F83" s="98" t="s">
        <v>626</v>
      </c>
      <c r="G83" s="31" t="s">
        <v>627</v>
      </c>
      <c r="H83" s="32" t="s">
        <v>626</v>
      </c>
      <c r="I83" s="33">
        <v>430032336</v>
      </c>
      <c r="J83" s="34" t="s">
        <v>282</v>
      </c>
      <c r="K83" s="6" t="s">
        <v>283</v>
      </c>
      <c r="L83" s="48" t="s">
        <v>628</v>
      </c>
      <c r="M83" s="36" t="s">
        <v>629</v>
      </c>
      <c r="N83" s="36" t="s">
        <v>630</v>
      </c>
      <c r="O83" s="37">
        <v>1</v>
      </c>
      <c r="P83" s="1">
        <v>74</v>
      </c>
      <c r="Q83" s="1"/>
      <c r="R83" s="1"/>
      <c r="S83" s="1"/>
      <c r="T83" s="1"/>
      <c r="U83" s="1"/>
      <c r="V83" s="51"/>
      <c r="W83" s="79" t="s">
        <v>288</v>
      </c>
      <c r="X83" s="40">
        <v>116184646</v>
      </c>
      <c r="Y83" s="41">
        <v>70</v>
      </c>
      <c r="Z83" s="41" t="s">
        <v>31</v>
      </c>
      <c r="AA83" s="41" t="s">
        <v>1</v>
      </c>
      <c r="AB83" s="41" t="s">
        <v>37</v>
      </c>
      <c r="AC83" s="41" t="s">
        <v>626</v>
      </c>
      <c r="AD83" s="42">
        <v>3883549.84</v>
      </c>
      <c r="AE83" s="42"/>
      <c r="AF83" s="42"/>
      <c r="AG83" s="42">
        <v>3883549.84</v>
      </c>
    </row>
    <row r="84" spans="1:33" customFormat="1" ht="39.75" customHeight="1">
      <c r="A84" s="27">
        <v>75</v>
      </c>
      <c r="B84" s="28" t="s">
        <v>31</v>
      </c>
      <c r="C84" s="28" t="s">
        <v>1</v>
      </c>
      <c r="D84" s="28" t="s">
        <v>38</v>
      </c>
      <c r="E84" s="29" t="str">
        <f t="shared" si="1"/>
        <v>0203010031</v>
      </c>
      <c r="F84" s="101" t="s">
        <v>631</v>
      </c>
      <c r="G84" s="31" t="s">
        <v>632</v>
      </c>
      <c r="H84" s="32" t="s">
        <v>633</v>
      </c>
      <c r="I84" s="33">
        <v>430269751</v>
      </c>
      <c r="J84" s="34" t="s">
        <v>167</v>
      </c>
      <c r="K84" s="6" t="s">
        <v>168</v>
      </c>
      <c r="L84" s="48"/>
      <c r="M84" s="36" t="s">
        <v>634</v>
      </c>
      <c r="N84" s="36" t="s">
        <v>635</v>
      </c>
      <c r="O84" s="45" t="s">
        <v>130</v>
      </c>
      <c r="P84" s="1">
        <v>75</v>
      </c>
      <c r="Q84" s="1"/>
      <c r="R84" s="1"/>
      <c r="S84" s="1"/>
      <c r="T84" s="1"/>
      <c r="U84" s="1"/>
      <c r="V84" s="51"/>
      <c r="W84" s="52" t="s">
        <v>172</v>
      </c>
      <c r="X84" s="40">
        <v>34133964</v>
      </c>
    </row>
    <row r="85" spans="1:33" customFormat="1" ht="39.75" customHeight="1">
      <c r="A85" s="27">
        <v>76</v>
      </c>
      <c r="B85" s="99" t="s">
        <v>31</v>
      </c>
      <c r="C85" s="99" t="s">
        <v>18</v>
      </c>
      <c r="D85" s="99" t="s">
        <v>2</v>
      </c>
      <c r="E85" s="29" t="str">
        <f t="shared" si="1"/>
        <v>0203020001</v>
      </c>
      <c r="F85" s="98" t="s">
        <v>636</v>
      </c>
      <c r="G85" s="31" t="s">
        <v>637</v>
      </c>
      <c r="H85" s="32" t="s">
        <v>638</v>
      </c>
      <c r="I85" s="33">
        <v>401036878</v>
      </c>
      <c r="J85" s="34" t="s">
        <v>282</v>
      </c>
      <c r="K85" s="6" t="s">
        <v>283</v>
      </c>
      <c r="L85" s="48" t="s">
        <v>639</v>
      </c>
      <c r="M85" s="36" t="s">
        <v>640</v>
      </c>
      <c r="N85" s="36" t="s">
        <v>641</v>
      </c>
      <c r="O85" s="102">
        <v>1</v>
      </c>
      <c r="P85" s="1">
        <v>76</v>
      </c>
      <c r="Q85" s="1">
        <v>43</v>
      </c>
      <c r="R85" s="1" t="s">
        <v>31</v>
      </c>
      <c r="S85" s="1" t="s">
        <v>18</v>
      </c>
      <c r="T85" s="1" t="s">
        <v>2</v>
      </c>
      <c r="U85" s="1" t="s">
        <v>642</v>
      </c>
      <c r="V85" s="38">
        <v>116606353.96000001</v>
      </c>
      <c r="W85" s="103" t="s">
        <v>288</v>
      </c>
      <c r="X85" s="104">
        <v>8810256950</v>
      </c>
      <c r="Y85" s="105">
        <v>71</v>
      </c>
      <c r="Z85" s="105" t="s">
        <v>31</v>
      </c>
      <c r="AA85" s="105" t="s">
        <v>18</v>
      </c>
      <c r="AB85" s="105" t="s">
        <v>2</v>
      </c>
      <c r="AC85" s="105" t="s">
        <v>636</v>
      </c>
      <c r="AD85" s="106">
        <v>41787403.469999999</v>
      </c>
      <c r="AE85" s="106">
        <v>606980.97</v>
      </c>
      <c r="AF85" s="106">
        <v>1311408.82</v>
      </c>
      <c r="AG85" s="106">
        <v>43705793.259999998</v>
      </c>
    </row>
    <row r="86" spans="1:33" customFormat="1" ht="39.75" customHeight="1">
      <c r="A86" s="27">
        <v>77</v>
      </c>
      <c r="B86" s="99" t="s">
        <v>31</v>
      </c>
      <c r="C86" s="99" t="s">
        <v>18</v>
      </c>
      <c r="D86" s="99" t="s">
        <v>19</v>
      </c>
      <c r="E86" s="29" t="str">
        <f t="shared" si="1"/>
        <v>0203020002</v>
      </c>
      <c r="F86" s="98" t="s">
        <v>643</v>
      </c>
      <c r="G86" s="31" t="s">
        <v>644</v>
      </c>
      <c r="H86" s="32" t="s">
        <v>645</v>
      </c>
      <c r="I86" s="33">
        <v>401506327</v>
      </c>
      <c r="J86" s="34" t="s">
        <v>167</v>
      </c>
      <c r="K86" s="6" t="s">
        <v>168</v>
      </c>
      <c r="L86" s="48" t="s">
        <v>646</v>
      </c>
      <c r="M86" s="36" t="s">
        <v>647</v>
      </c>
      <c r="N86" s="36" t="s">
        <v>648</v>
      </c>
      <c r="O86" s="37">
        <v>1</v>
      </c>
      <c r="P86" s="1">
        <v>77</v>
      </c>
      <c r="Q86" s="1"/>
      <c r="R86" s="1"/>
      <c r="S86" s="1"/>
      <c r="T86" s="1"/>
      <c r="U86" s="1"/>
      <c r="V86" s="51"/>
      <c r="W86" s="52" t="s">
        <v>172</v>
      </c>
      <c r="X86" s="40">
        <v>65257173</v>
      </c>
      <c r="Y86" s="41">
        <v>72</v>
      </c>
      <c r="Z86" s="41" t="s">
        <v>31</v>
      </c>
      <c r="AA86" s="41" t="s">
        <v>18</v>
      </c>
      <c r="AB86" s="41" t="s">
        <v>19</v>
      </c>
      <c r="AC86" s="41" t="s">
        <v>649</v>
      </c>
      <c r="AD86" s="42">
        <v>1576707.87</v>
      </c>
      <c r="AE86" s="42">
        <v>94709.8</v>
      </c>
      <c r="AF86" s="42"/>
      <c r="AG86" s="42">
        <v>1671417.6700000002</v>
      </c>
    </row>
    <row r="87" spans="1:33" customFormat="1" ht="39.75" customHeight="1">
      <c r="A87" s="27">
        <v>78</v>
      </c>
      <c r="B87" s="99" t="s">
        <v>31</v>
      </c>
      <c r="C87" s="99" t="s">
        <v>18</v>
      </c>
      <c r="D87" s="99" t="s">
        <v>20</v>
      </c>
      <c r="E87" s="29" t="str">
        <f t="shared" si="1"/>
        <v>0203020003</v>
      </c>
      <c r="F87" s="44" t="s">
        <v>650</v>
      </c>
      <c r="G87" s="31" t="s">
        <v>651</v>
      </c>
      <c r="H87" s="32" t="s">
        <v>652</v>
      </c>
      <c r="I87" s="33">
        <v>430169862</v>
      </c>
      <c r="J87" s="34" t="s">
        <v>167</v>
      </c>
      <c r="K87" s="6" t="s">
        <v>168</v>
      </c>
      <c r="L87" s="48" t="s">
        <v>653</v>
      </c>
      <c r="M87" s="36" t="s">
        <v>654</v>
      </c>
      <c r="N87" s="36" t="s">
        <v>655</v>
      </c>
      <c r="O87" s="37">
        <v>1</v>
      </c>
      <c r="P87" s="1">
        <v>78</v>
      </c>
      <c r="Q87" s="1"/>
      <c r="R87" s="1"/>
      <c r="S87" s="1"/>
      <c r="T87" s="1"/>
      <c r="U87" s="1"/>
      <c r="V87" s="51"/>
      <c r="W87" s="52" t="s">
        <v>172</v>
      </c>
      <c r="X87" s="40">
        <v>50430253</v>
      </c>
      <c r="Y87" s="41">
        <v>73</v>
      </c>
      <c r="Z87" s="41" t="s">
        <v>31</v>
      </c>
      <c r="AA87" s="41" t="s">
        <v>18</v>
      </c>
      <c r="AB87" s="41" t="s">
        <v>20</v>
      </c>
      <c r="AC87" s="41" t="s">
        <v>656</v>
      </c>
      <c r="AD87" s="42">
        <v>1245763.04</v>
      </c>
      <c r="AE87" s="42">
        <v>20404.72</v>
      </c>
      <c r="AF87" s="42"/>
      <c r="AG87" s="42">
        <v>1266167.76</v>
      </c>
    </row>
    <row r="88" spans="1:33" customFormat="1" ht="39.75" customHeight="1">
      <c r="A88" s="27">
        <v>79</v>
      </c>
      <c r="B88" s="99" t="s">
        <v>31</v>
      </c>
      <c r="C88" s="99" t="s">
        <v>39</v>
      </c>
      <c r="D88" s="99" t="s">
        <v>2</v>
      </c>
      <c r="E88" s="29" t="str">
        <f t="shared" si="1"/>
        <v>0203030001</v>
      </c>
      <c r="F88" s="98" t="s">
        <v>657</v>
      </c>
      <c r="G88" s="31" t="s">
        <v>658</v>
      </c>
      <c r="H88" s="32" t="s">
        <v>659</v>
      </c>
      <c r="I88" s="33">
        <v>401036886</v>
      </c>
      <c r="J88" s="34" t="s">
        <v>136</v>
      </c>
      <c r="K88" s="6" t="s">
        <v>137</v>
      </c>
      <c r="L88" s="48" t="s">
        <v>660</v>
      </c>
      <c r="M88" s="36" t="s">
        <v>661</v>
      </c>
      <c r="N88" s="36" t="s">
        <v>662</v>
      </c>
      <c r="O88" s="37">
        <v>1</v>
      </c>
      <c r="P88" s="1">
        <v>79</v>
      </c>
      <c r="Q88" s="1">
        <v>44</v>
      </c>
      <c r="R88" s="1" t="s">
        <v>31</v>
      </c>
      <c r="S88" s="1" t="s">
        <v>39</v>
      </c>
      <c r="T88" s="1" t="s">
        <v>2</v>
      </c>
      <c r="U88" s="1" t="s">
        <v>657</v>
      </c>
      <c r="V88" s="38">
        <v>42257192.509999998</v>
      </c>
      <c r="W88" s="47" t="s">
        <v>142</v>
      </c>
      <c r="X88" s="40">
        <v>3913755512</v>
      </c>
      <c r="Y88" s="41">
        <v>74</v>
      </c>
      <c r="Z88" s="41" t="s">
        <v>31</v>
      </c>
      <c r="AA88" s="41" t="s">
        <v>39</v>
      </c>
      <c r="AB88" s="41" t="s">
        <v>2</v>
      </c>
      <c r="AC88" s="41" t="s">
        <v>657</v>
      </c>
      <c r="AD88" s="42">
        <v>76225488.150000006</v>
      </c>
      <c r="AE88" s="42">
        <v>32225730.699999999</v>
      </c>
      <c r="AF88" s="42"/>
      <c r="AG88" s="42">
        <v>108451218.85000001</v>
      </c>
    </row>
    <row r="89" spans="1:33" customFormat="1" ht="39.75" customHeight="1">
      <c r="A89" s="27">
        <v>80</v>
      </c>
      <c r="B89" s="99" t="s">
        <v>31</v>
      </c>
      <c r="C89" s="99" t="s">
        <v>39</v>
      </c>
      <c r="D89" s="99" t="s">
        <v>19</v>
      </c>
      <c r="E89" s="29" t="str">
        <f t="shared" si="1"/>
        <v>0203030002</v>
      </c>
      <c r="F89" s="98" t="s">
        <v>663</v>
      </c>
      <c r="G89" s="31" t="s">
        <v>664</v>
      </c>
      <c r="H89" s="32" t="s">
        <v>665</v>
      </c>
      <c r="I89" s="33">
        <v>430050016</v>
      </c>
      <c r="J89" s="34" t="s">
        <v>125</v>
      </c>
      <c r="K89" s="6" t="s">
        <v>126</v>
      </c>
      <c r="L89" s="48" t="s">
        <v>666</v>
      </c>
      <c r="M89" s="36" t="s">
        <v>667</v>
      </c>
      <c r="N89" s="36" t="s">
        <v>668</v>
      </c>
      <c r="O89" s="37">
        <v>1</v>
      </c>
      <c r="P89" s="1">
        <v>80</v>
      </c>
      <c r="Q89" s="1">
        <v>45</v>
      </c>
      <c r="R89" s="1" t="s">
        <v>31</v>
      </c>
      <c r="S89" s="1" t="s">
        <v>39</v>
      </c>
      <c r="T89" s="1" t="s">
        <v>19</v>
      </c>
      <c r="U89" s="1" t="s">
        <v>669</v>
      </c>
      <c r="V89" s="38">
        <v>1365004.29</v>
      </c>
      <c r="W89" s="46" t="s">
        <v>132</v>
      </c>
      <c r="X89" s="40">
        <v>92232119</v>
      </c>
      <c r="Y89" s="41">
        <v>75</v>
      </c>
      <c r="Z89" s="41" t="s">
        <v>31</v>
      </c>
      <c r="AA89" s="41" t="s">
        <v>39</v>
      </c>
      <c r="AB89" s="41" t="s">
        <v>19</v>
      </c>
      <c r="AC89" s="84" t="s">
        <v>663</v>
      </c>
      <c r="AD89" s="42">
        <v>747026.46</v>
      </c>
      <c r="AE89" s="42"/>
      <c r="AF89" s="42"/>
      <c r="AG89" s="42">
        <v>747026.46</v>
      </c>
    </row>
    <row r="90" spans="1:33" s="92" customFormat="1" ht="39.75" customHeight="1">
      <c r="A90" s="27">
        <v>81</v>
      </c>
      <c r="B90" s="28" t="s">
        <v>31</v>
      </c>
      <c r="C90" s="28" t="s">
        <v>39</v>
      </c>
      <c r="D90" s="28" t="s">
        <v>20</v>
      </c>
      <c r="E90" s="29" t="str">
        <f t="shared" si="1"/>
        <v>0203030003</v>
      </c>
      <c r="F90" s="77" t="s">
        <v>670</v>
      </c>
      <c r="G90" s="31" t="s">
        <v>671</v>
      </c>
      <c r="H90" s="32" t="s">
        <v>672</v>
      </c>
      <c r="I90" s="33">
        <v>401036886</v>
      </c>
      <c r="J90" s="34" t="s">
        <v>125</v>
      </c>
      <c r="K90" s="6" t="s">
        <v>126</v>
      </c>
      <c r="L90" s="48" t="s">
        <v>673</v>
      </c>
      <c r="M90" s="90" t="s">
        <v>674</v>
      </c>
      <c r="N90" s="90" t="s">
        <v>675</v>
      </c>
      <c r="O90" s="37">
        <v>1</v>
      </c>
      <c r="P90" s="1">
        <v>81</v>
      </c>
      <c r="Q90" s="1"/>
      <c r="R90" s="1"/>
      <c r="S90" s="1"/>
      <c r="T90" s="1"/>
      <c r="U90" s="1"/>
      <c r="V90" s="51"/>
      <c r="W90" s="46" t="s">
        <v>132</v>
      </c>
      <c r="X90" s="97">
        <v>42448406</v>
      </c>
      <c r="Y90" s="41">
        <v>76</v>
      </c>
      <c r="Z90" s="41" t="s">
        <v>31</v>
      </c>
      <c r="AA90" s="41" t="s">
        <v>39</v>
      </c>
      <c r="AB90" s="41" t="s">
        <v>20</v>
      </c>
      <c r="AC90" s="84" t="s">
        <v>672</v>
      </c>
      <c r="AD90" s="42">
        <v>131295.03</v>
      </c>
      <c r="AE90" s="42"/>
      <c r="AF90" s="42"/>
      <c r="AG90" s="42">
        <v>131295.03</v>
      </c>
    </row>
    <row r="91" spans="1:33" s="92" customFormat="1" ht="39.75" customHeight="1">
      <c r="A91" s="27">
        <v>82</v>
      </c>
      <c r="B91" s="28" t="s">
        <v>31</v>
      </c>
      <c r="C91" s="28" t="s">
        <v>26</v>
      </c>
      <c r="D91" s="28" t="s">
        <v>2</v>
      </c>
      <c r="E91" s="29" t="str">
        <f t="shared" si="1"/>
        <v>0203040001</v>
      </c>
      <c r="F91" s="77" t="s">
        <v>676</v>
      </c>
      <c r="G91" s="31" t="s">
        <v>677</v>
      </c>
      <c r="H91" s="32" t="s">
        <v>678</v>
      </c>
      <c r="I91" s="33">
        <v>401036894</v>
      </c>
      <c r="J91" s="34" t="s">
        <v>136</v>
      </c>
      <c r="K91" s="6" t="s">
        <v>137</v>
      </c>
      <c r="L91" s="48" t="s">
        <v>679</v>
      </c>
      <c r="M91" s="90" t="s">
        <v>680</v>
      </c>
      <c r="N91" s="90" t="s">
        <v>681</v>
      </c>
      <c r="O91" s="37">
        <v>1</v>
      </c>
      <c r="P91" s="1">
        <v>82</v>
      </c>
      <c r="Q91" s="1"/>
      <c r="R91" s="1"/>
      <c r="S91" s="1"/>
      <c r="T91" s="1"/>
      <c r="U91" s="1"/>
      <c r="V91" s="51"/>
      <c r="W91" s="47" t="s">
        <v>142</v>
      </c>
      <c r="X91" s="97">
        <v>6958669284</v>
      </c>
      <c r="Y91" s="41">
        <v>77</v>
      </c>
      <c r="Z91" s="41" t="s">
        <v>31</v>
      </c>
      <c r="AA91" s="41" t="s">
        <v>26</v>
      </c>
      <c r="AB91" s="41" t="s">
        <v>2</v>
      </c>
      <c r="AC91" s="41" t="s">
        <v>682</v>
      </c>
      <c r="AD91" s="42">
        <v>41639608.359999999</v>
      </c>
      <c r="AE91" s="42">
        <v>1239664.1499999999</v>
      </c>
      <c r="AF91" s="42">
        <v>59291855.219999999</v>
      </c>
      <c r="AG91" s="42">
        <v>102171127.72999999</v>
      </c>
    </row>
    <row r="92" spans="1:33" customFormat="1" ht="39.75" customHeight="1">
      <c r="A92" s="27">
        <v>83</v>
      </c>
      <c r="B92" s="99" t="s">
        <v>31</v>
      </c>
      <c r="C92" s="99" t="s">
        <v>26</v>
      </c>
      <c r="D92" s="99" t="s">
        <v>19</v>
      </c>
      <c r="E92" s="29" t="str">
        <f t="shared" si="1"/>
        <v>0203040002</v>
      </c>
      <c r="F92" s="98" t="s">
        <v>683</v>
      </c>
      <c r="G92" s="31" t="s">
        <v>684</v>
      </c>
      <c r="H92" s="32" t="s">
        <v>685</v>
      </c>
      <c r="I92" s="33">
        <v>430063983</v>
      </c>
      <c r="J92" s="34" t="s">
        <v>136</v>
      </c>
      <c r="K92" s="6" t="s">
        <v>137</v>
      </c>
      <c r="L92" s="48" t="s">
        <v>686</v>
      </c>
      <c r="M92" s="36" t="s">
        <v>687</v>
      </c>
      <c r="N92" s="36" t="s">
        <v>688</v>
      </c>
      <c r="O92" s="37">
        <v>1</v>
      </c>
      <c r="P92" s="1">
        <v>83</v>
      </c>
      <c r="Q92" s="1"/>
      <c r="R92" s="1"/>
      <c r="S92" s="1"/>
      <c r="T92" s="1"/>
      <c r="U92" s="1"/>
      <c r="V92" s="51"/>
      <c r="W92" s="47" t="s">
        <v>142</v>
      </c>
      <c r="X92" s="40">
        <v>458192556</v>
      </c>
      <c r="Y92" s="41">
        <v>78</v>
      </c>
      <c r="Z92" s="41" t="s">
        <v>31</v>
      </c>
      <c r="AA92" s="41" t="s">
        <v>26</v>
      </c>
      <c r="AB92" s="41" t="s">
        <v>19</v>
      </c>
      <c r="AC92" s="41" t="s">
        <v>683</v>
      </c>
      <c r="AD92" s="42">
        <v>18823650.41</v>
      </c>
      <c r="AE92" s="42">
        <v>7807.86</v>
      </c>
      <c r="AF92" s="42"/>
      <c r="AG92" s="42">
        <v>18831458.27</v>
      </c>
    </row>
    <row r="93" spans="1:33" customFormat="1" ht="39.75" customHeight="1">
      <c r="A93" s="27">
        <v>84</v>
      </c>
      <c r="B93" s="99" t="s">
        <v>31</v>
      </c>
      <c r="C93" s="99" t="s">
        <v>26</v>
      </c>
      <c r="D93" s="99" t="s">
        <v>20</v>
      </c>
      <c r="E93" s="29" t="str">
        <f t="shared" si="1"/>
        <v>0203040003</v>
      </c>
      <c r="F93" s="98" t="s">
        <v>689</v>
      </c>
      <c r="G93" s="31" t="s">
        <v>690</v>
      </c>
      <c r="H93" s="32" t="s">
        <v>691</v>
      </c>
      <c r="I93" s="33">
        <v>401036894</v>
      </c>
      <c r="J93" s="34" t="s">
        <v>136</v>
      </c>
      <c r="K93" s="6" t="s">
        <v>137</v>
      </c>
      <c r="L93" s="48" t="s">
        <v>686</v>
      </c>
      <c r="M93" s="36" t="s">
        <v>692</v>
      </c>
      <c r="N93" s="36" t="s">
        <v>693</v>
      </c>
      <c r="O93" s="37">
        <v>1</v>
      </c>
      <c r="P93" s="1">
        <v>84</v>
      </c>
      <c r="Q93" s="1">
        <v>46</v>
      </c>
      <c r="R93" s="1" t="s">
        <v>31</v>
      </c>
      <c r="S93" s="1" t="s">
        <v>26</v>
      </c>
      <c r="T93" s="1" t="s">
        <v>20</v>
      </c>
      <c r="U93" s="1" t="s">
        <v>694</v>
      </c>
      <c r="V93" s="38">
        <v>2795909.06</v>
      </c>
      <c r="W93" s="47" t="s">
        <v>142</v>
      </c>
      <c r="X93" s="40">
        <v>113276486</v>
      </c>
      <c r="Y93" s="41">
        <v>79</v>
      </c>
      <c r="Z93" s="41" t="s">
        <v>31</v>
      </c>
      <c r="AA93" s="41" t="s">
        <v>26</v>
      </c>
      <c r="AB93" s="41" t="s">
        <v>20</v>
      </c>
      <c r="AC93" s="41" t="s">
        <v>691</v>
      </c>
      <c r="AD93" s="42">
        <v>902639.32</v>
      </c>
      <c r="AE93" s="42">
        <v>155607.07999999999</v>
      </c>
      <c r="AF93" s="42"/>
      <c r="AG93" s="42">
        <v>1058246.3999999999</v>
      </c>
    </row>
    <row r="94" spans="1:33" customFormat="1" ht="39.75" customHeight="1">
      <c r="A94" s="27">
        <v>85</v>
      </c>
      <c r="B94" s="28" t="s">
        <v>40</v>
      </c>
      <c r="C94" s="28" t="s">
        <v>1</v>
      </c>
      <c r="D94" s="28" t="s">
        <v>2</v>
      </c>
      <c r="E94" s="29" t="str">
        <f t="shared" si="1"/>
        <v>0204010001</v>
      </c>
      <c r="F94" s="30" t="s">
        <v>695</v>
      </c>
      <c r="G94" s="31" t="s">
        <v>696</v>
      </c>
      <c r="H94" s="32" t="s">
        <v>697</v>
      </c>
      <c r="I94" s="33">
        <v>401007347</v>
      </c>
      <c r="J94" s="34" t="s">
        <v>387</v>
      </c>
      <c r="K94" s="6" t="s">
        <v>388</v>
      </c>
      <c r="L94" s="48" t="s">
        <v>698</v>
      </c>
      <c r="M94" s="36" t="s">
        <v>699</v>
      </c>
      <c r="N94" s="36" t="s">
        <v>700</v>
      </c>
      <c r="O94" s="37">
        <v>1</v>
      </c>
      <c r="P94" s="1">
        <v>85</v>
      </c>
      <c r="Q94" s="1">
        <v>47</v>
      </c>
      <c r="R94" s="1" t="s">
        <v>40</v>
      </c>
      <c r="S94" s="1" t="s">
        <v>1</v>
      </c>
      <c r="T94" s="1" t="s">
        <v>2</v>
      </c>
      <c r="U94" s="1" t="s">
        <v>695</v>
      </c>
      <c r="V94" s="38">
        <v>783605775.29000008</v>
      </c>
      <c r="W94" s="89" t="s">
        <v>393</v>
      </c>
      <c r="X94" s="40">
        <v>9296428414</v>
      </c>
      <c r="Y94" s="41">
        <v>80</v>
      </c>
      <c r="Z94" s="41" t="s">
        <v>40</v>
      </c>
      <c r="AA94" s="41" t="s">
        <v>1</v>
      </c>
      <c r="AB94" s="41" t="s">
        <v>2</v>
      </c>
      <c r="AC94" s="41" t="s">
        <v>695</v>
      </c>
      <c r="AD94" s="42">
        <v>94524821.060000002</v>
      </c>
      <c r="AE94" s="42">
        <v>335079.67</v>
      </c>
      <c r="AF94" s="42">
        <v>2236361.2799999998</v>
      </c>
      <c r="AG94" s="42">
        <v>97096262.010000005</v>
      </c>
    </row>
    <row r="95" spans="1:33" customFormat="1" ht="39.75" customHeight="1">
      <c r="A95" s="27">
        <v>86</v>
      </c>
      <c r="B95" s="28" t="s">
        <v>40</v>
      </c>
      <c r="C95" s="28" t="s">
        <v>1</v>
      </c>
      <c r="D95" s="28" t="s">
        <v>19</v>
      </c>
      <c r="E95" s="29" t="str">
        <f t="shared" si="1"/>
        <v>0204010002</v>
      </c>
      <c r="F95" s="30" t="s">
        <v>701</v>
      </c>
      <c r="G95" s="31">
        <v>10005001002</v>
      </c>
      <c r="H95" s="32" t="s">
        <v>701</v>
      </c>
      <c r="I95" s="33">
        <v>401507048</v>
      </c>
      <c r="J95" s="34" t="s">
        <v>387</v>
      </c>
      <c r="K95" s="6" t="s">
        <v>388</v>
      </c>
      <c r="L95" s="48" t="s">
        <v>702</v>
      </c>
      <c r="M95" s="36" t="s">
        <v>703</v>
      </c>
      <c r="N95" s="36" t="s">
        <v>704</v>
      </c>
      <c r="O95" s="37">
        <v>1</v>
      </c>
      <c r="P95" s="1">
        <v>86</v>
      </c>
      <c r="Q95" s="1">
        <v>48</v>
      </c>
      <c r="R95" s="1" t="s">
        <v>40</v>
      </c>
      <c r="S95" s="1" t="s">
        <v>1</v>
      </c>
      <c r="T95" s="1" t="s">
        <v>19</v>
      </c>
      <c r="U95" s="1" t="s">
        <v>705</v>
      </c>
      <c r="V95" s="38">
        <v>23277684.399999999</v>
      </c>
      <c r="W95" s="89" t="s">
        <v>393</v>
      </c>
      <c r="X95" s="40">
        <v>913665396</v>
      </c>
      <c r="Y95" s="41">
        <v>81</v>
      </c>
      <c r="Z95" s="41" t="s">
        <v>40</v>
      </c>
      <c r="AA95" s="41" t="s">
        <v>1</v>
      </c>
      <c r="AB95" s="41" t="s">
        <v>19</v>
      </c>
      <c r="AC95" s="41" t="s">
        <v>701</v>
      </c>
      <c r="AD95" s="42">
        <v>23816618.109999999</v>
      </c>
      <c r="AE95" s="42">
        <v>163633.53</v>
      </c>
      <c r="AF95" s="42">
        <v>850843.6</v>
      </c>
      <c r="AG95" s="42">
        <v>24831095.240000002</v>
      </c>
    </row>
    <row r="96" spans="1:33" customFormat="1" ht="39.75" customHeight="1">
      <c r="A96" s="27">
        <v>87</v>
      </c>
      <c r="B96" s="28" t="s">
        <v>40</v>
      </c>
      <c r="C96" s="28" t="s">
        <v>1</v>
      </c>
      <c r="D96" s="28" t="s">
        <v>20</v>
      </c>
      <c r="E96" s="29" t="str">
        <f t="shared" si="1"/>
        <v>0204010003</v>
      </c>
      <c r="F96" s="30" t="s">
        <v>706</v>
      </c>
      <c r="G96" s="31" t="s">
        <v>707</v>
      </c>
      <c r="H96" s="32" t="s">
        <v>706</v>
      </c>
      <c r="I96" s="33">
        <v>430136778</v>
      </c>
      <c r="J96" s="34" t="s">
        <v>387</v>
      </c>
      <c r="K96" s="6" t="s">
        <v>388</v>
      </c>
      <c r="L96" s="48" t="s">
        <v>698</v>
      </c>
      <c r="M96" s="36" t="s">
        <v>708</v>
      </c>
      <c r="N96" s="36" t="s">
        <v>709</v>
      </c>
      <c r="O96" s="37">
        <v>1</v>
      </c>
      <c r="P96" s="1">
        <v>87</v>
      </c>
      <c r="Q96" s="1">
        <v>49</v>
      </c>
      <c r="R96" s="1" t="s">
        <v>40</v>
      </c>
      <c r="S96" s="1" t="s">
        <v>1</v>
      </c>
      <c r="T96" s="1" t="s">
        <v>20</v>
      </c>
      <c r="U96" s="1" t="s">
        <v>706</v>
      </c>
      <c r="V96" s="38">
        <v>20660179.879999999</v>
      </c>
      <c r="W96" s="89" t="s">
        <v>393</v>
      </c>
      <c r="X96" s="40">
        <v>155030827</v>
      </c>
      <c r="Y96" s="41">
        <v>82</v>
      </c>
      <c r="Z96" s="41" t="s">
        <v>40</v>
      </c>
      <c r="AA96" s="41" t="s">
        <v>1</v>
      </c>
      <c r="AB96" s="41" t="s">
        <v>20</v>
      </c>
      <c r="AC96" s="41" t="s">
        <v>706</v>
      </c>
      <c r="AD96" s="42">
        <v>277931.78999999998</v>
      </c>
      <c r="AE96" s="42"/>
      <c r="AF96" s="42"/>
      <c r="AG96" s="42">
        <v>277931.78999999998</v>
      </c>
    </row>
    <row r="97" spans="1:33" customFormat="1" ht="39.75" customHeight="1">
      <c r="A97" s="27">
        <v>88</v>
      </c>
      <c r="B97" s="28" t="s">
        <v>40</v>
      </c>
      <c r="C97" s="28" t="s">
        <v>1</v>
      </c>
      <c r="D97" s="28" t="s">
        <v>21</v>
      </c>
      <c r="E97" s="29" t="str">
        <f t="shared" si="1"/>
        <v>0204010004</v>
      </c>
      <c r="F97" s="30" t="s">
        <v>710</v>
      </c>
      <c r="G97" s="31" t="s">
        <v>711</v>
      </c>
      <c r="H97" s="32" t="s">
        <v>710</v>
      </c>
      <c r="I97" s="33">
        <v>401052792</v>
      </c>
      <c r="J97" s="34" t="s">
        <v>387</v>
      </c>
      <c r="K97" s="6" t="s">
        <v>388</v>
      </c>
      <c r="L97" s="48" t="s">
        <v>698</v>
      </c>
      <c r="M97" s="36" t="s">
        <v>712</v>
      </c>
      <c r="N97" s="36" t="s">
        <v>713</v>
      </c>
      <c r="O97" s="37">
        <v>1</v>
      </c>
      <c r="P97" s="1">
        <v>88</v>
      </c>
      <c r="Q97" s="1"/>
      <c r="R97" s="1"/>
      <c r="S97" s="1"/>
      <c r="T97" s="1"/>
      <c r="U97" s="1"/>
      <c r="V97" s="51"/>
      <c r="W97" s="89" t="s">
        <v>393</v>
      </c>
      <c r="X97" s="40">
        <v>41577339</v>
      </c>
      <c r="Y97" s="41">
        <v>83</v>
      </c>
      <c r="Z97" s="41" t="s">
        <v>40</v>
      </c>
      <c r="AA97" s="41" t="s">
        <v>1</v>
      </c>
      <c r="AB97" s="41" t="s">
        <v>21</v>
      </c>
      <c r="AC97" s="41" t="s">
        <v>710</v>
      </c>
      <c r="AD97" s="42">
        <v>164444.82999999999</v>
      </c>
      <c r="AE97" s="42">
        <v>262.49</v>
      </c>
      <c r="AF97" s="42"/>
      <c r="AG97" s="42">
        <v>164707.31999999998</v>
      </c>
    </row>
    <row r="98" spans="1:33" customFormat="1" ht="39.75" customHeight="1">
      <c r="A98" s="27">
        <v>89</v>
      </c>
      <c r="B98" s="28" t="s">
        <v>40</v>
      </c>
      <c r="C98" s="28" t="s">
        <v>1</v>
      </c>
      <c r="D98" s="28" t="s">
        <v>7</v>
      </c>
      <c r="E98" s="29" t="str">
        <f t="shared" si="1"/>
        <v>0204010005</v>
      </c>
      <c r="F98" s="30" t="s">
        <v>714</v>
      </c>
      <c r="G98" s="31" t="s">
        <v>715</v>
      </c>
      <c r="H98" s="32" t="s">
        <v>716</v>
      </c>
      <c r="I98" s="33">
        <v>430029734</v>
      </c>
      <c r="J98" s="34" t="s">
        <v>494</v>
      </c>
      <c r="K98" s="6" t="s">
        <v>495</v>
      </c>
      <c r="L98" s="48" t="s">
        <v>698</v>
      </c>
      <c r="M98" s="36" t="s">
        <v>717</v>
      </c>
      <c r="N98" s="36" t="s">
        <v>718</v>
      </c>
      <c r="O98" s="37">
        <v>1</v>
      </c>
      <c r="P98" s="1">
        <v>89</v>
      </c>
      <c r="Q98" s="1">
        <v>50</v>
      </c>
      <c r="R98" s="1" t="s">
        <v>40</v>
      </c>
      <c r="S98" s="1" t="s">
        <v>1</v>
      </c>
      <c r="T98" s="1" t="s">
        <v>7</v>
      </c>
      <c r="U98" s="1" t="s">
        <v>719</v>
      </c>
      <c r="V98" s="38">
        <v>297040.40999999997</v>
      </c>
      <c r="W98" s="96" t="s">
        <v>497</v>
      </c>
      <c r="X98" s="40">
        <v>43092684</v>
      </c>
      <c r="Y98" s="41">
        <v>84</v>
      </c>
      <c r="Z98" s="41" t="s">
        <v>40</v>
      </c>
      <c r="AA98" s="41" t="s">
        <v>1</v>
      </c>
      <c r="AB98" s="41" t="s">
        <v>7</v>
      </c>
      <c r="AC98" s="41" t="s">
        <v>720</v>
      </c>
      <c r="AD98" s="42">
        <v>396227.47</v>
      </c>
      <c r="AE98" s="42"/>
      <c r="AF98" s="42"/>
      <c r="AG98" s="42">
        <v>396227.47</v>
      </c>
    </row>
    <row r="99" spans="1:33" customFormat="1" ht="39.75" customHeight="1">
      <c r="A99" s="27">
        <v>90</v>
      </c>
      <c r="B99" s="28" t="s">
        <v>41</v>
      </c>
      <c r="C99" s="28" t="s">
        <v>1</v>
      </c>
      <c r="D99" s="28" t="s">
        <v>2</v>
      </c>
      <c r="E99" s="29" t="str">
        <f t="shared" si="1"/>
        <v>0205010001</v>
      </c>
      <c r="F99" s="30" t="s">
        <v>67</v>
      </c>
      <c r="G99" s="31" t="s">
        <v>721</v>
      </c>
      <c r="H99" s="32" t="s">
        <v>722</v>
      </c>
      <c r="I99" s="33">
        <v>401007322</v>
      </c>
      <c r="J99" s="34" t="s">
        <v>125</v>
      </c>
      <c r="K99" s="6" t="s">
        <v>126</v>
      </c>
      <c r="L99" s="48" t="s">
        <v>723</v>
      </c>
      <c r="M99" s="36" t="s">
        <v>724</v>
      </c>
      <c r="N99" s="36" t="s">
        <v>725</v>
      </c>
      <c r="O99" s="37">
        <v>1</v>
      </c>
      <c r="P99" s="1">
        <v>90</v>
      </c>
      <c r="Q99" s="1">
        <v>51</v>
      </c>
      <c r="R99" s="1" t="s">
        <v>41</v>
      </c>
      <c r="S99" s="1" t="s">
        <v>1</v>
      </c>
      <c r="T99" s="1" t="s">
        <v>2</v>
      </c>
      <c r="U99" s="1" t="s">
        <v>67</v>
      </c>
      <c r="V99" s="38">
        <v>10833627956.25</v>
      </c>
      <c r="W99" s="46" t="s">
        <v>132</v>
      </c>
      <c r="X99" s="40">
        <v>17756865894</v>
      </c>
      <c r="Y99" s="41">
        <v>85</v>
      </c>
      <c r="Z99" s="41" t="s">
        <v>41</v>
      </c>
      <c r="AA99" s="41" t="s">
        <v>1</v>
      </c>
      <c r="AB99" s="41" t="s">
        <v>2</v>
      </c>
      <c r="AC99" s="41" t="s">
        <v>67</v>
      </c>
      <c r="AD99" s="42">
        <v>115970077.57000001</v>
      </c>
      <c r="AE99" s="42">
        <v>10458806.709999999</v>
      </c>
      <c r="AF99" s="42">
        <v>8480967.4800000004</v>
      </c>
      <c r="AG99" s="42">
        <v>134909851.75999999</v>
      </c>
    </row>
    <row r="100" spans="1:33" ht="39.75" customHeight="1">
      <c r="A100" s="53">
        <v>91</v>
      </c>
      <c r="B100" s="54" t="s">
        <v>41</v>
      </c>
      <c r="C100" s="54" t="s">
        <v>1</v>
      </c>
      <c r="D100" s="54" t="s">
        <v>19</v>
      </c>
      <c r="E100" s="29" t="str">
        <f t="shared" si="1"/>
        <v>0205010002</v>
      </c>
      <c r="F100" s="30" t="s">
        <v>726</v>
      </c>
      <c r="G100" s="31" t="s">
        <v>727</v>
      </c>
      <c r="H100" s="55" t="s">
        <v>726</v>
      </c>
      <c r="I100" s="56">
        <v>401037009</v>
      </c>
      <c r="J100" s="57" t="s">
        <v>176</v>
      </c>
      <c r="K100" s="6" t="s">
        <v>177</v>
      </c>
      <c r="L100" s="58" t="s">
        <v>728</v>
      </c>
      <c r="M100" s="59" t="s">
        <v>729</v>
      </c>
      <c r="N100" s="59" t="s">
        <v>730</v>
      </c>
      <c r="O100" s="61">
        <v>1</v>
      </c>
      <c r="P100" s="1">
        <v>91</v>
      </c>
      <c r="Q100" s="1">
        <v>52</v>
      </c>
      <c r="R100" s="1" t="s">
        <v>41</v>
      </c>
      <c r="S100" s="1" t="s">
        <v>1</v>
      </c>
      <c r="T100" s="1" t="s">
        <v>19</v>
      </c>
      <c r="U100" s="1" t="s">
        <v>731</v>
      </c>
      <c r="V100" s="38">
        <v>7333867.2699999996</v>
      </c>
      <c r="W100" s="73" t="s">
        <v>732</v>
      </c>
      <c r="X100" s="40">
        <v>668213962</v>
      </c>
      <c r="Y100" s="41">
        <v>86</v>
      </c>
      <c r="Z100" s="41" t="s">
        <v>41</v>
      </c>
      <c r="AA100" s="41" t="s">
        <v>1</v>
      </c>
      <c r="AB100" s="41" t="s">
        <v>19</v>
      </c>
      <c r="AC100" s="41" t="s">
        <v>726</v>
      </c>
      <c r="AD100" s="42">
        <v>4899434.6399999997</v>
      </c>
      <c r="AE100" s="42">
        <v>491.66</v>
      </c>
      <c r="AF100" s="42"/>
      <c r="AG100" s="42">
        <v>4899926.3</v>
      </c>
    </row>
    <row r="101" spans="1:33" customFormat="1" ht="39.75" customHeight="1">
      <c r="A101" s="27">
        <v>92</v>
      </c>
      <c r="B101" s="28" t="s">
        <v>41</v>
      </c>
      <c r="C101" s="28" t="s">
        <v>1</v>
      </c>
      <c r="D101" s="28" t="s">
        <v>20</v>
      </c>
      <c r="E101" s="29" t="str">
        <f t="shared" si="1"/>
        <v>0205010003</v>
      </c>
      <c r="F101" s="30" t="s">
        <v>733</v>
      </c>
      <c r="G101" s="31" t="s">
        <v>734</v>
      </c>
      <c r="H101" s="32" t="s">
        <v>733</v>
      </c>
      <c r="I101" s="33">
        <v>401036983</v>
      </c>
      <c r="J101" s="34" t="s">
        <v>110</v>
      </c>
      <c r="K101" s="6" t="s">
        <v>111</v>
      </c>
      <c r="L101" s="48" t="s">
        <v>735</v>
      </c>
      <c r="M101" s="36" t="s">
        <v>736</v>
      </c>
      <c r="N101" s="36" t="s">
        <v>737</v>
      </c>
      <c r="O101" s="37">
        <v>1</v>
      </c>
      <c r="P101" s="1">
        <v>92</v>
      </c>
      <c r="Q101" s="1">
        <v>53</v>
      </c>
      <c r="R101" s="1" t="s">
        <v>41</v>
      </c>
      <c r="S101" s="1" t="s">
        <v>1</v>
      </c>
      <c r="T101" s="1" t="s">
        <v>20</v>
      </c>
      <c r="U101" s="1" t="s">
        <v>738</v>
      </c>
      <c r="V101" s="38">
        <v>18589866.48</v>
      </c>
      <c r="W101" s="39" t="s">
        <v>739</v>
      </c>
      <c r="X101" s="40">
        <v>935736797</v>
      </c>
      <c r="Y101" s="41">
        <v>87</v>
      </c>
      <c r="Z101" s="41" t="s">
        <v>41</v>
      </c>
      <c r="AA101" s="41" t="s">
        <v>1</v>
      </c>
      <c r="AB101" s="41" t="s">
        <v>20</v>
      </c>
      <c r="AC101" s="41" t="s">
        <v>733</v>
      </c>
      <c r="AD101" s="42">
        <v>11896941.18</v>
      </c>
      <c r="AE101" s="42">
        <v>1234.67</v>
      </c>
      <c r="AF101" s="42"/>
      <c r="AG101" s="42">
        <v>11898175.85</v>
      </c>
    </row>
    <row r="102" spans="1:33" customFormat="1" ht="39.75" customHeight="1">
      <c r="A102" s="27">
        <v>93</v>
      </c>
      <c r="B102" s="28" t="s">
        <v>41</v>
      </c>
      <c r="C102" s="28" t="s">
        <v>1</v>
      </c>
      <c r="D102" s="28" t="s">
        <v>21</v>
      </c>
      <c r="E102" s="29" t="str">
        <f t="shared" si="1"/>
        <v>0205010004</v>
      </c>
      <c r="F102" s="30" t="s">
        <v>740</v>
      </c>
      <c r="G102" s="31" t="s">
        <v>741</v>
      </c>
      <c r="H102" s="32" t="s">
        <v>742</v>
      </c>
      <c r="I102" s="33">
        <v>401036932</v>
      </c>
      <c r="J102" s="34" t="s">
        <v>204</v>
      </c>
      <c r="K102" s="6" t="s">
        <v>205</v>
      </c>
      <c r="L102" s="48" t="s">
        <v>743</v>
      </c>
      <c r="M102" s="36" t="s">
        <v>744</v>
      </c>
      <c r="N102" s="36" t="s">
        <v>745</v>
      </c>
      <c r="O102" s="37">
        <v>1</v>
      </c>
      <c r="P102" s="1">
        <v>93</v>
      </c>
      <c r="Q102" s="1">
        <v>54</v>
      </c>
      <c r="R102" s="1" t="s">
        <v>41</v>
      </c>
      <c r="S102" s="1" t="s">
        <v>1</v>
      </c>
      <c r="T102" s="1" t="s">
        <v>21</v>
      </c>
      <c r="U102" s="1" t="s">
        <v>746</v>
      </c>
      <c r="V102" s="38">
        <v>613493452.01999998</v>
      </c>
      <c r="W102" s="107" t="s">
        <v>747</v>
      </c>
      <c r="X102" s="40">
        <v>502809506</v>
      </c>
      <c r="Y102" s="41">
        <v>88</v>
      </c>
      <c r="Z102" s="41" t="s">
        <v>41</v>
      </c>
      <c r="AA102" s="41" t="s">
        <v>1</v>
      </c>
      <c r="AB102" s="41" t="s">
        <v>21</v>
      </c>
      <c r="AC102" s="41" t="s">
        <v>740</v>
      </c>
      <c r="AD102" s="42">
        <v>4266375.13</v>
      </c>
      <c r="AE102" s="42">
        <v>19949.439999999999</v>
      </c>
      <c r="AF102" s="42"/>
      <c r="AG102" s="42">
        <v>4286324.57</v>
      </c>
    </row>
    <row r="103" spans="1:33" customFormat="1" ht="39.75" customHeight="1">
      <c r="A103" s="27">
        <v>94</v>
      </c>
      <c r="B103" s="28" t="s">
        <v>41</v>
      </c>
      <c r="C103" s="28" t="s">
        <v>1</v>
      </c>
      <c r="D103" s="28" t="s">
        <v>7</v>
      </c>
      <c r="E103" s="29" t="str">
        <f t="shared" si="1"/>
        <v>0205010005</v>
      </c>
      <c r="F103" s="30" t="s">
        <v>748</v>
      </c>
      <c r="G103" s="31" t="s">
        <v>749</v>
      </c>
      <c r="H103" s="32" t="s">
        <v>750</v>
      </c>
      <c r="I103" s="33">
        <v>430061931</v>
      </c>
      <c r="J103" s="34" t="s">
        <v>494</v>
      </c>
      <c r="K103" s="6" t="s">
        <v>495</v>
      </c>
      <c r="L103" s="48" t="s">
        <v>751</v>
      </c>
      <c r="M103" s="36" t="s">
        <v>752</v>
      </c>
      <c r="N103" s="36" t="s">
        <v>753</v>
      </c>
      <c r="O103" s="37">
        <v>1</v>
      </c>
      <c r="P103" s="1">
        <v>94</v>
      </c>
      <c r="Q103" s="1"/>
      <c r="R103" s="1"/>
      <c r="S103" s="1"/>
      <c r="T103" s="1"/>
      <c r="U103" s="1"/>
      <c r="V103" s="51"/>
      <c r="W103" s="96" t="s">
        <v>754</v>
      </c>
      <c r="X103" s="40">
        <v>128921497</v>
      </c>
      <c r="Y103" s="41">
        <v>89</v>
      </c>
      <c r="Z103" s="41" t="s">
        <v>41</v>
      </c>
      <c r="AA103" s="41" t="s">
        <v>1</v>
      </c>
      <c r="AB103" s="41" t="s">
        <v>7</v>
      </c>
      <c r="AC103" s="41" t="s">
        <v>748</v>
      </c>
      <c r="AD103" s="42">
        <v>603313.27</v>
      </c>
      <c r="AE103" s="42"/>
      <c r="AF103" s="42"/>
      <c r="AG103" s="42">
        <v>603313.27</v>
      </c>
    </row>
    <row r="104" spans="1:33" ht="39.75" customHeight="1">
      <c r="A104" s="53">
        <v>95</v>
      </c>
      <c r="B104" s="54" t="s">
        <v>41</v>
      </c>
      <c r="C104" s="54" t="s">
        <v>1</v>
      </c>
      <c r="D104" s="54" t="s">
        <v>29</v>
      </c>
      <c r="E104" s="29" t="str">
        <f t="shared" si="1"/>
        <v>0205010006</v>
      </c>
      <c r="F104" s="30" t="s">
        <v>755</v>
      </c>
      <c r="G104" s="31" t="s">
        <v>756</v>
      </c>
      <c r="H104" s="55" t="s">
        <v>757</v>
      </c>
      <c r="I104" s="56">
        <v>401051745</v>
      </c>
      <c r="J104" s="57" t="s">
        <v>176</v>
      </c>
      <c r="K104" s="6" t="s">
        <v>177</v>
      </c>
      <c r="L104" s="58" t="s">
        <v>758</v>
      </c>
      <c r="M104" s="59" t="s">
        <v>759</v>
      </c>
      <c r="N104" s="60" t="s">
        <v>760</v>
      </c>
      <c r="O104" s="61">
        <v>1</v>
      </c>
      <c r="P104" s="1">
        <v>95</v>
      </c>
      <c r="Q104" s="1">
        <v>55</v>
      </c>
      <c r="R104" s="1" t="s">
        <v>41</v>
      </c>
      <c r="S104" s="1" t="s">
        <v>1</v>
      </c>
      <c r="T104" s="1" t="s">
        <v>29</v>
      </c>
      <c r="U104" s="1" t="s">
        <v>761</v>
      </c>
      <c r="V104" s="38">
        <v>566065.14</v>
      </c>
      <c r="W104" s="73" t="s">
        <v>732</v>
      </c>
      <c r="X104" s="40">
        <v>233038199</v>
      </c>
      <c r="Y104" s="41">
        <v>90</v>
      </c>
      <c r="Z104" s="41" t="s">
        <v>41</v>
      </c>
      <c r="AA104" s="41" t="s">
        <v>1</v>
      </c>
      <c r="AB104" s="41" t="s">
        <v>29</v>
      </c>
      <c r="AC104" s="41" t="s">
        <v>762</v>
      </c>
      <c r="AD104" s="42">
        <v>4745692.6100000003</v>
      </c>
      <c r="AE104" s="42">
        <v>13350.53</v>
      </c>
      <c r="AF104" s="42"/>
      <c r="AG104" s="42">
        <v>4759043.1400000006</v>
      </c>
    </row>
    <row r="105" spans="1:33" customFormat="1" ht="39.75" customHeight="1">
      <c r="A105" s="27">
        <v>96</v>
      </c>
      <c r="B105" s="28" t="s">
        <v>41</v>
      </c>
      <c r="C105" s="28" t="s">
        <v>1</v>
      </c>
      <c r="D105" s="28" t="s">
        <v>8</v>
      </c>
      <c r="E105" s="29" t="str">
        <f t="shared" si="1"/>
        <v>0205010007</v>
      </c>
      <c r="F105" s="30" t="s">
        <v>763</v>
      </c>
      <c r="G105" s="31" t="s">
        <v>764</v>
      </c>
      <c r="H105" s="32" t="s">
        <v>763</v>
      </c>
      <c r="I105" s="33">
        <v>401007322</v>
      </c>
      <c r="J105" s="34" t="s">
        <v>125</v>
      </c>
      <c r="K105" s="6" t="s">
        <v>126</v>
      </c>
      <c r="L105" s="48" t="s">
        <v>751</v>
      </c>
      <c r="M105" s="36" t="s">
        <v>765</v>
      </c>
      <c r="N105" s="36" t="s">
        <v>766</v>
      </c>
      <c r="O105" s="37">
        <v>1</v>
      </c>
      <c r="P105" s="1">
        <v>96</v>
      </c>
      <c r="Q105" s="1">
        <v>56</v>
      </c>
      <c r="R105" s="1" t="s">
        <v>41</v>
      </c>
      <c r="S105" s="1" t="s">
        <v>1</v>
      </c>
      <c r="T105" s="1" t="s">
        <v>8</v>
      </c>
      <c r="U105" s="1" t="s">
        <v>767</v>
      </c>
      <c r="V105" s="38">
        <v>630187267.71999991</v>
      </c>
      <c r="W105" s="46" t="s">
        <v>132</v>
      </c>
      <c r="X105" s="40">
        <v>1033930486</v>
      </c>
      <c r="Y105" s="41">
        <v>91</v>
      </c>
      <c r="Z105" s="41" t="s">
        <v>41</v>
      </c>
      <c r="AA105" s="41" t="s">
        <v>1</v>
      </c>
      <c r="AB105" s="41" t="s">
        <v>8</v>
      </c>
      <c r="AC105" s="41" t="s">
        <v>763</v>
      </c>
      <c r="AD105" s="42">
        <v>145142543.00999999</v>
      </c>
      <c r="AE105" s="42">
        <v>11536290.869999999</v>
      </c>
      <c r="AF105" s="42"/>
      <c r="AG105" s="42">
        <v>156678833.88</v>
      </c>
    </row>
    <row r="106" spans="1:33" customFormat="1" ht="39.75" customHeight="1">
      <c r="A106" s="27">
        <v>97</v>
      </c>
      <c r="B106" s="28" t="s">
        <v>41</v>
      </c>
      <c r="C106" s="28" t="s">
        <v>1</v>
      </c>
      <c r="D106" s="28" t="s">
        <v>22</v>
      </c>
      <c r="E106" s="29" t="str">
        <f t="shared" si="1"/>
        <v>0205010008</v>
      </c>
      <c r="F106" s="30" t="s">
        <v>768</v>
      </c>
      <c r="G106" s="31" t="s">
        <v>769</v>
      </c>
      <c r="H106" s="32" t="s">
        <v>770</v>
      </c>
      <c r="I106" s="33">
        <v>401036959</v>
      </c>
      <c r="J106" s="34" t="s">
        <v>125</v>
      </c>
      <c r="K106" s="6" t="s">
        <v>126</v>
      </c>
      <c r="L106" s="48" t="s">
        <v>771</v>
      </c>
      <c r="M106" s="36" t="s">
        <v>772</v>
      </c>
      <c r="N106" s="36" t="s">
        <v>773</v>
      </c>
      <c r="O106" s="37">
        <v>1</v>
      </c>
      <c r="P106" s="1">
        <v>97</v>
      </c>
      <c r="Q106" s="1">
        <v>57</v>
      </c>
      <c r="R106" s="1" t="s">
        <v>41</v>
      </c>
      <c r="S106" s="1" t="s">
        <v>1</v>
      </c>
      <c r="T106" s="1" t="s">
        <v>22</v>
      </c>
      <c r="U106" s="1" t="s">
        <v>774</v>
      </c>
      <c r="V106" s="38"/>
      <c r="W106" s="46" t="s">
        <v>132</v>
      </c>
      <c r="X106" s="40">
        <v>467767185</v>
      </c>
      <c r="Y106" s="41">
        <v>92</v>
      </c>
      <c r="Z106" s="41" t="s">
        <v>41</v>
      </c>
      <c r="AA106" s="41" t="s">
        <v>1</v>
      </c>
      <c r="AB106" s="41" t="s">
        <v>22</v>
      </c>
      <c r="AC106" s="41" t="s">
        <v>775</v>
      </c>
      <c r="AD106" s="42">
        <v>9587272.4399999995</v>
      </c>
      <c r="AE106" s="42">
        <v>1273.1300000000001</v>
      </c>
      <c r="AF106" s="42"/>
      <c r="AG106" s="42">
        <v>9588545.5700000003</v>
      </c>
    </row>
    <row r="107" spans="1:33" customFormat="1" ht="39.75" customHeight="1">
      <c r="A107" s="27">
        <v>98</v>
      </c>
      <c r="B107" s="28" t="s">
        <v>41</v>
      </c>
      <c r="C107" s="28" t="s">
        <v>1</v>
      </c>
      <c r="D107" s="28" t="s">
        <v>9</v>
      </c>
      <c r="E107" s="29" t="str">
        <f t="shared" si="1"/>
        <v>0205010009</v>
      </c>
      <c r="F107" s="30" t="s">
        <v>776</v>
      </c>
      <c r="G107" s="31" t="s">
        <v>777</v>
      </c>
      <c r="H107" s="32" t="s">
        <v>68</v>
      </c>
      <c r="I107" s="70">
        <v>401517711</v>
      </c>
      <c r="J107" s="34" t="s">
        <v>603</v>
      </c>
      <c r="K107" s="6" t="s">
        <v>604</v>
      </c>
      <c r="L107" s="48" t="s">
        <v>778</v>
      </c>
      <c r="M107" s="36" t="s">
        <v>779</v>
      </c>
      <c r="N107" s="36" t="s">
        <v>780</v>
      </c>
      <c r="O107" s="37">
        <v>1</v>
      </c>
      <c r="P107" s="1">
        <v>98</v>
      </c>
      <c r="Q107" s="1"/>
      <c r="R107" s="1"/>
      <c r="S107" s="1"/>
      <c r="T107" s="1"/>
      <c r="U107" s="1"/>
      <c r="V107" s="51"/>
      <c r="W107" s="100" t="s">
        <v>781</v>
      </c>
      <c r="X107" s="40">
        <v>436447994</v>
      </c>
      <c r="Y107" s="41">
        <v>93</v>
      </c>
      <c r="Z107" s="41" t="s">
        <v>41</v>
      </c>
      <c r="AA107" s="41" t="s">
        <v>1</v>
      </c>
      <c r="AB107" s="41" t="s">
        <v>9</v>
      </c>
      <c r="AC107" s="41" t="s">
        <v>782</v>
      </c>
      <c r="AD107" s="42">
        <v>9786844.6899999995</v>
      </c>
      <c r="AE107" s="42">
        <v>210971.75</v>
      </c>
      <c r="AF107" s="42"/>
      <c r="AG107" s="42">
        <v>9997816.4399999995</v>
      </c>
    </row>
    <row r="108" spans="1:33" customFormat="1" ht="39.75" customHeight="1">
      <c r="A108" s="27">
        <v>99</v>
      </c>
      <c r="B108" s="28" t="s">
        <v>41</v>
      </c>
      <c r="C108" s="28" t="s">
        <v>1</v>
      </c>
      <c r="D108" s="28" t="s">
        <v>10</v>
      </c>
      <c r="E108" s="29" t="str">
        <f t="shared" si="1"/>
        <v>0205010010</v>
      </c>
      <c r="F108" s="30" t="s">
        <v>783</v>
      </c>
      <c r="G108" s="31" t="s">
        <v>784</v>
      </c>
      <c r="H108" s="32" t="s">
        <v>785</v>
      </c>
      <c r="I108" s="33">
        <v>401036754</v>
      </c>
      <c r="J108" s="34" t="s">
        <v>125</v>
      </c>
      <c r="K108" s="6" t="s">
        <v>126</v>
      </c>
      <c r="L108" s="48" t="s">
        <v>786</v>
      </c>
      <c r="M108" s="36" t="s">
        <v>787</v>
      </c>
      <c r="N108" s="36" t="s">
        <v>788</v>
      </c>
      <c r="O108" s="37">
        <v>1</v>
      </c>
      <c r="P108" s="1">
        <v>99</v>
      </c>
      <c r="Q108" s="1">
        <v>58</v>
      </c>
      <c r="R108" s="1" t="s">
        <v>41</v>
      </c>
      <c r="S108" s="1" t="s">
        <v>1</v>
      </c>
      <c r="T108" s="1" t="s">
        <v>10</v>
      </c>
      <c r="U108" s="1" t="s">
        <v>789</v>
      </c>
      <c r="V108" s="38">
        <v>7688992.71</v>
      </c>
      <c r="W108" s="46" t="s">
        <v>132</v>
      </c>
      <c r="X108" s="40">
        <v>739566210</v>
      </c>
      <c r="Y108" s="41">
        <v>94</v>
      </c>
      <c r="Z108" s="41" t="s">
        <v>41</v>
      </c>
      <c r="AA108" s="41" t="s">
        <v>1</v>
      </c>
      <c r="AB108" s="41" t="s">
        <v>10</v>
      </c>
      <c r="AC108" s="41" t="s">
        <v>790</v>
      </c>
      <c r="AD108" s="42">
        <v>9871962.8499999996</v>
      </c>
      <c r="AE108" s="42">
        <v>115082.15</v>
      </c>
      <c r="AF108" s="42"/>
      <c r="AG108" s="42">
        <v>9987045</v>
      </c>
    </row>
    <row r="109" spans="1:33" customFormat="1" ht="39.75" customHeight="1">
      <c r="A109" s="27">
        <v>100</v>
      </c>
      <c r="B109" s="28" t="s">
        <v>41</v>
      </c>
      <c r="C109" s="28" t="s">
        <v>1</v>
      </c>
      <c r="D109" s="28" t="s">
        <v>23</v>
      </c>
      <c r="E109" s="29" t="str">
        <f t="shared" si="1"/>
        <v>0205010011</v>
      </c>
      <c r="F109" s="30" t="s">
        <v>791</v>
      </c>
      <c r="G109" s="31" t="s">
        <v>792</v>
      </c>
      <c r="H109" s="32" t="s">
        <v>791</v>
      </c>
      <c r="I109" s="33">
        <v>430061921</v>
      </c>
      <c r="J109" s="34" t="s">
        <v>125</v>
      </c>
      <c r="K109" s="6" t="s">
        <v>126</v>
      </c>
      <c r="L109" s="48" t="s">
        <v>771</v>
      </c>
      <c r="M109" s="36" t="s">
        <v>752</v>
      </c>
      <c r="N109" s="36" t="s">
        <v>753</v>
      </c>
      <c r="O109" s="37">
        <v>1</v>
      </c>
      <c r="P109" s="1">
        <v>100</v>
      </c>
      <c r="Q109" s="1">
        <v>59</v>
      </c>
      <c r="R109" s="1" t="s">
        <v>41</v>
      </c>
      <c r="S109" s="1" t="s">
        <v>1</v>
      </c>
      <c r="T109" s="1" t="s">
        <v>23</v>
      </c>
      <c r="U109" s="1" t="s">
        <v>793</v>
      </c>
      <c r="V109" s="38"/>
      <c r="W109" s="46" t="s">
        <v>132</v>
      </c>
      <c r="X109" s="40">
        <v>188512718</v>
      </c>
      <c r="Y109" s="41">
        <v>95</v>
      </c>
      <c r="Z109" s="41" t="s">
        <v>41</v>
      </c>
      <c r="AA109" s="41" t="s">
        <v>1</v>
      </c>
      <c r="AB109" s="41" t="s">
        <v>23</v>
      </c>
      <c r="AC109" s="41" t="s">
        <v>791</v>
      </c>
      <c r="AD109" s="42">
        <v>891600.22</v>
      </c>
      <c r="AE109" s="42"/>
      <c r="AF109" s="42"/>
      <c r="AG109" s="42">
        <v>891600.22</v>
      </c>
    </row>
    <row r="110" spans="1:33" customFormat="1" ht="39.75" customHeight="1">
      <c r="A110" s="27">
        <v>101</v>
      </c>
      <c r="B110" s="28" t="s">
        <v>41</v>
      </c>
      <c r="C110" s="28" t="s">
        <v>1</v>
      </c>
      <c r="D110" s="28" t="s">
        <v>11</v>
      </c>
      <c r="E110" s="29" t="str">
        <f t="shared" si="1"/>
        <v>0205010012</v>
      </c>
      <c r="F110" s="30" t="s">
        <v>794</v>
      </c>
      <c r="G110" s="31" t="s">
        <v>795</v>
      </c>
      <c r="H110" s="32" t="s">
        <v>796</v>
      </c>
      <c r="I110" s="33">
        <v>430061948</v>
      </c>
      <c r="J110" s="34" t="s">
        <v>358</v>
      </c>
      <c r="K110" s="6" t="s">
        <v>359</v>
      </c>
      <c r="L110" s="48" t="s">
        <v>771</v>
      </c>
      <c r="M110" s="36" t="s">
        <v>752</v>
      </c>
      <c r="N110" s="36" t="s">
        <v>797</v>
      </c>
      <c r="O110" s="37">
        <v>1</v>
      </c>
      <c r="P110" s="1">
        <v>101</v>
      </c>
      <c r="Q110" s="1"/>
      <c r="R110" s="1"/>
      <c r="S110" s="1"/>
      <c r="T110" s="1"/>
      <c r="U110" s="1"/>
      <c r="V110" s="51"/>
      <c r="W110" s="86" t="s">
        <v>363</v>
      </c>
      <c r="X110" s="40">
        <v>246408670</v>
      </c>
      <c r="Y110" s="41">
        <v>96</v>
      </c>
      <c r="Z110" s="41" t="s">
        <v>41</v>
      </c>
      <c r="AA110" s="41" t="s">
        <v>1</v>
      </c>
      <c r="AB110" s="41" t="s">
        <v>11</v>
      </c>
      <c r="AC110" s="41" t="s">
        <v>794</v>
      </c>
      <c r="AD110" s="42">
        <v>1774991.8</v>
      </c>
      <c r="AE110" s="42">
        <v>512.38</v>
      </c>
      <c r="AF110" s="42"/>
      <c r="AG110" s="42">
        <v>1775504.18</v>
      </c>
    </row>
    <row r="111" spans="1:33" customFormat="1" ht="39.75" customHeight="1">
      <c r="A111" s="27">
        <v>102</v>
      </c>
      <c r="B111" s="28" t="s">
        <v>42</v>
      </c>
      <c r="C111" s="28" t="s">
        <v>1</v>
      </c>
      <c r="D111" s="28" t="s">
        <v>2</v>
      </c>
      <c r="E111" s="29" t="str">
        <f t="shared" si="1"/>
        <v>0206010001</v>
      </c>
      <c r="F111" s="30" t="s">
        <v>798</v>
      </c>
      <c r="G111" s="31" t="s">
        <v>799</v>
      </c>
      <c r="H111" s="32" t="s">
        <v>800</v>
      </c>
      <c r="I111" s="33">
        <v>401007339</v>
      </c>
      <c r="J111" s="34" t="s">
        <v>110</v>
      </c>
      <c r="K111" s="6" t="s">
        <v>111</v>
      </c>
      <c r="L111" s="48" t="s">
        <v>801</v>
      </c>
      <c r="M111" s="36" t="s">
        <v>802</v>
      </c>
      <c r="N111" s="80" t="s">
        <v>803</v>
      </c>
      <c r="O111" s="37">
        <v>1</v>
      </c>
      <c r="P111" s="1">
        <v>102</v>
      </c>
      <c r="Q111" s="1">
        <v>60</v>
      </c>
      <c r="R111" s="1" t="s">
        <v>42</v>
      </c>
      <c r="S111" s="1" t="s">
        <v>1</v>
      </c>
      <c r="T111" s="1" t="s">
        <v>2</v>
      </c>
      <c r="U111" s="1" t="s">
        <v>798</v>
      </c>
      <c r="V111" s="38">
        <v>120144310817.02002</v>
      </c>
      <c r="W111" s="39" t="s">
        <v>115</v>
      </c>
      <c r="X111" s="40">
        <v>146605073601</v>
      </c>
      <c r="Y111" s="41">
        <v>97</v>
      </c>
      <c r="Z111" s="41" t="s">
        <v>42</v>
      </c>
      <c r="AA111" s="41" t="s">
        <v>1</v>
      </c>
      <c r="AB111" s="41" t="s">
        <v>2</v>
      </c>
      <c r="AC111" s="41" t="s">
        <v>798</v>
      </c>
      <c r="AD111" s="42">
        <v>995834060.39999998</v>
      </c>
      <c r="AE111" s="42">
        <v>103075606.40000001</v>
      </c>
      <c r="AF111" s="42">
        <v>256846556.52000001</v>
      </c>
      <c r="AG111" s="42">
        <v>1355756223.3199999</v>
      </c>
    </row>
    <row r="112" spans="1:33" customFormat="1" ht="39.75" customHeight="1">
      <c r="A112" s="27">
        <v>103</v>
      </c>
      <c r="B112" s="28" t="s">
        <v>42</v>
      </c>
      <c r="C112" s="28" t="s">
        <v>1</v>
      </c>
      <c r="D112" s="28" t="s">
        <v>19</v>
      </c>
      <c r="E112" s="29" t="str">
        <f t="shared" si="1"/>
        <v>0206010002</v>
      </c>
      <c r="F112" s="30" t="s">
        <v>804</v>
      </c>
      <c r="G112" s="31" t="s">
        <v>805</v>
      </c>
      <c r="H112" s="32" t="s">
        <v>806</v>
      </c>
      <c r="I112" s="33">
        <v>430050091</v>
      </c>
      <c r="J112" s="34" t="s">
        <v>136</v>
      </c>
      <c r="K112" s="6" t="s">
        <v>111</v>
      </c>
      <c r="L112" s="48" t="s">
        <v>807</v>
      </c>
      <c r="M112" s="1" t="s">
        <v>808</v>
      </c>
      <c r="N112" s="36" t="s">
        <v>809</v>
      </c>
      <c r="O112" s="37">
        <v>1</v>
      </c>
      <c r="P112" s="1">
        <v>103</v>
      </c>
      <c r="Q112" s="1">
        <v>61</v>
      </c>
      <c r="R112" s="1" t="s">
        <v>42</v>
      </c>
      <c r="S112" s="1" t="s">
        <v>1</v>
      </c>
      <c r="T112" s="1" t="s">
        <v>19</v>
      </c>
      <c r="U112" s="1" t="s">
        <v>810</v>
      </c>
      <c r="V112" s="38">
        <v>14967043303.17</v>
      </c>
      <c r="W112" s="39" t="s">
        <v>115</v>
      </c>
      <c r="X112" s="40">
        <v>85380084</v>
      </c>
      <c r="Y112" s="41">
        <v>98</v>
      </c>
      <c r="Z112" s="41" t="s">
        <v>42</v>
      </c>
      <c r="AA112" s="41" t="s">
        <v>1</v>
      </c>
      <c r="AB112" s="41" t="s">
        <v>19</v>
      </c>
      <c r="AC112" s="41" t="s">
        <v>811</v>
      </c>
      <c r="AD112" s="42">
        <v>57948.37</v>
      </c>
      <c r="AE112" s="42"/>
      <c r="AF112" s="42"/>
      <c r="AG112" s="42">
        <v>57948.37</v>
      </c>
    </row>
    <row r="113" spans="1:33" customFormat="1" ht="39.75" customHeight="1">
      <c r="A113" s="27">
        <v>104</v>
      </c>
      <c r="B113" s="28" t="s">
        <v>42</v>
      </c>
      <c r="C113" s="28" t="s">
        <v>1</v>
      </c>
      <c r="D113" s="28" t="s">
        <v>21</v>
      </c>
      <c r="E113" s="29" t="str">
        <f t="shared" si="1"/>
        <v>0206010004</v>
      </c>
      <c r="F113" s="30" t="s">
        <v>812</v>
      </c>
      <c r="G113" s="31" t="s">
        <v>813</v>
      </c>
      <c r="H113" s="32" t="s">
        <v>814</v>
      </c>
      <c r="I113" s="33">
        <v>401508907</v>
      </c>
      <c r="J113" s="34" t="s">
        <v>494</v>
      </c>
      <c r="K113" s="6" t="s">
        <v>495</v>
      </c>
      <c r="L113" s="48" t="s">
        <v>815</v>
      </c>
      <c r="M113" s="36" t="s">
        <v>816</v>
      </c>
      <c r="N113" s="36" t="s">
        <v>817</v>
      </c>
      <c r="O113" s="37">
        <v>1</v>
      </c>
      <c r="P113" s="1">
        <v>104</v>
      </c>
      <c r="Q113" s="1"/>
      <c r="R113" s="1"/>
      <c r="S113" s="1"/>
      <c r="T113" s="1"/>
      <c r="U113" s="1"/>
      <c r="V113" s="51"/>
      <c r="W113" s="96" t="s">
        <v>754</v>
      </c>
      <c r="X113" s="40">
        <v>408501104</v>
      </c>
      <c r="Y113" s="41">
        <v>99</v>
      </c>
      <c r="Z113" s="41" t="s">
        <v>42</v>
      </c>
      <c r="AA113" s="41" t="s">
        <v>1</v>
      </c>
      <c r="AB113" s="41" t="s">
        <v>21</v>
      </c>
      <c r="AC113" s="41" t="s">
        <v>818</v>
      </c>
      <c r="AD113" s="42">
        <v>205890.98</v>
      </c>
      <c r="AE113" s="42"/>
      <c r="AF113" s="42"/>
      <c r="AG113" s="42">
        <v>205890.98</v>
      </c>
    </row>
    <row r="114" spans="1:33" customFormat="1" ht="39.75" customHeight="1">
      <c r="A114" s="27">
        <v>105</v>
      </c>
      <c r="B114" s="28" t="s">
        <v>42</v>
      </c>
      <c r="C114" s="28" t="s">
        <v>1</v>
      </c>
      <c r="D114" s="28" t="s">
        <v>7</v>
      </c>
      <c r="E114" s="29" t="str">
        <f t="shared" si="1"/>
        <v>0206010005</v>
      </c>
      <c r="F114" s="30" t="s">
        <v>819</v>
      </c>
      <c r="G114" s="31" t="s">
        <v>820</v>
      </c>
      <c r="H114" s="32" t="s">
        <v>821</v>
      </c>
      <c r="I114" s="33">
        <v>401517728</v>
      </c>
      <c r="J114" s="34" t="s">
        <v>110</v>
      </c>
      <c r="K114" s="6" t="s">
        <v>111</v>
      </c>
      <c r="L114" s="48" t="s">
        <v>822</v>
      </c>
      <c r="M114" s="36" t="s">
        <v>823</v>
      </c>
      <c r="N114" s="36" t="s">
        <v>824</v>
      </c>
      <c r="O114" s="37">
        <v>1</v>
      </c>
      <c r="P114" s="1">
        <v>105</v>
      </c>
      <c r="Q114" s="1"/>
      <c r="R114" s="1"/>
      <c r="S114" s="1"/>
      <c r="T114" s="1"/>
      <c r="U114" s="1"/>
      <c r="V114" s="51"/>
      <c r="W114" s="39" t="s">
        <v>825</v>
      </c>
      <c r="X114" s="40">
        <v>11992951431</v>
      </c>
      <c r="Y114" s="41">
        <v>100</v>
      </c>
      <c r="Z114" s="41" t="s">
        <v>42</v>
      </c>
      <c r="AA114" s="41" t="s">
        <v>1</v>
      </c>
      <c r="AB114" s="41" t="s">
        <v>7</v>
      </c>
      <c r="AC114" s="41" t="s">
        <v>821</v>
      </c>
      <c r="AD114" s="42">
        <v>3371758.59</v>
      </c>
      <c r="AE114" s="42"/>
      <c r="AF114" s="42"/>
      <c r="AG114" s="42">
        <v>3371758.59</v>
      </c>
    </row>
    <row r="115" spans="1:33" customFormat="1" ht="39.75" customHeight="1">
      <c r="A115" s="27">
        <v>106</v>
      </c>
      <c r="B115" s="28" t="s">
        <v>42</v>
      </c>
      <c r="C115" s="28" t="s">
        <v>1</v>
      </c>
      <c r="D115" s="28" t="s">
        <v>29</v>
      </c>
      <c r="E115" s="29" t="str">
        <f t="shared" si="1"/>
        <v>0206010006</v>
      </c>
      <c r="F115" s="30" t="s">
        <v>826</v>
      </c>
      <c r="G115" s="31" t="s">
        <v>827</v>
      </c>
      <c r="H115" s="32" t="s">
        <v>828</v>
      </c>
      <c r="I115" s="33">
        <v>430080195</v>
      </c>
      <c r="J115" s="78" t="s">
        <v>266</v>
      </c>
      <c r="K115" s="6" t="s">
        <v>205</v>
      </c>
      <c r="L115" s="48" t="s">
        <v>829</v>
      </c>
      <c r="M115" s="36" t="s">
        <v>830</v>
      </c>
      <c r="N115" s="36" t="s">
        <v>831</v>
      </c>
      <c r="O115" s="37">
        <v>1</v>
      </c>
      <c r="P115" s="1">
        <v>106</v>
      </c>
      <c r="Q115" s="1">
        <v>63</v>
      </c>
      <c r="R115" s="1" t="s">
        <v>42</v>
      </c>
      <c r="S115" s="1" t="s">
        <v>1</v>
      </c>
      <c r="T115" s="1" t="s">
        <v>29</v>
      </c>
      <c r="U115" s="1" t="s">
        <v>832</v>
      </c>
      <c r="V115" s="38">
        <v>434524.87</v>
      </c>
      <c r="W115" s="107" t="s">
        <v>833</v>
      </c>
      <c r="X115" s="40">
        <v>215545437</v>
      </c>
      <c r="Y115" s="41">
        <v>101</v>
      </c>
      <c r="Z115" s="41" t="s">
        <v>42</v>
      </c>
      <c r="AA115" s="41" t="s">
        <v>1</v>
      </c>
      <c r="AB115" s="41" t="s">
        <v>29</v>
      </c>
      <c r="AC115" s="41" t="s">
        <v>834</v>
      </c>
      <c r="AD115" s="42">
        <v>1685178.05</v>
      </c>
      <c r="AE115" s="42">
        <v>129692.34</v>
      </c>
      <c r="AF115" s="42"/>
      <c r="AG115" s="42">
        <v>1814870.3900000001</v>
      </c>
    </row>
    <row r="116" spans="1:33" customFormat="1" ht="39.75" customHeight="1">
      <c r="A116" s="27">
        <v>107</v>
      </c>
      <c r="B116" s="28" t="s">
        <v>42</v>
      </c>
      <c r="C116" s="28" t="s">
        <v>1</v>
      </c>
      <c r="D116" s="28" t="s">
        <v>8</v>
      </c>
      <c r="E116" s="29" t="str">
        <f t="shared" si="1"/>
        <v>0206010007</v>
      </c>
      <c r="F116" s="30" t="s">
        <v>835</v>
      </c>
      <c r="G116" s="31" t="s">
        <v>836</v>
      </c>
      <c r="H116" s="32" t="s">
        <v>837</v>
      </c>
      <c r="I116" s="33">
        <v>430017027</v>
      </c>
      <c r="J116" s="34" t="s">
        <v>110</v>
      </c>
      <c r="K116" s="6" t="s">
        <v>111</v>
      </c>
      <c r="L116" s="48" t="s">
        <v>838</v>
      </c>
      <c r="M116" s="36" t="s">
        <v>839</v>
      </c>
      <c r="N116" s="36" t="s">
        <v>840</v>
      </c>
      <c r="O116" s="37">
        <v>1</v>
      </c>
      <c r="P116" s="1">
        <v>107</v>
      </c>
      <c r="Q116" s="1"/>
      <c r="R116" s="1"/>
      <c r="S116" s="1"/>
      <c r="T116" s="1"/>
      <c r="U116" s="1"/>
      <c r="V116" s="51"/>
      <c r="W116" s="39" t="s">
        <v>841</v>
      </c>
      <c r="X116" s="40">
        <v>2053614449</v>
      </c>
      <c r="Y116" s="41">
        <v>102</v>
      </c>
      <c r="Z116" s="41" t="s">
        <v>42</v>
      </c>
      <c r="AA116" s="41" t="s">
        <v>1</v>
      </c>
      <c r="AB116" s="41" t="s">
        <v>8</v>
      </c>
      <c r="AC116" s="41" t="s">
        <v>842</v>
      </c>
      <c r="AD116" s="42">
        <v>8934886.3900000006</v>
      </c>
      <c r="AE116" s="42">
        <v>70787.350000000006</v>
      </c>
      <c r="AF116" s="42"/>
      <c r="AG116" s="42">
        <v>9005673.7400000002</v>
      </c>
    </row>
    <row r="117" spans="1:33" customFormat="1" ht="39.75" customHeight="1">
      <c r="A117" s="27">
        <v>108</v>
      </c>
      <c r="B117" s="28" t="s">
        <v>42</v>
      </c>
      <c r="C117" s="28" t="s">
        <v>1</v>
      </c>
      <c r="D117" s="28" t="s">
        <v>22</v>
      </c>
      <c r="E117" s="29" t="str">
        <f t="shared" si="1"/>
        <v>0206010008</v>
      </c>
      <c r="F117" s="30" t="s">
        <v>843</v>
      </c>
      <c r="G117" s="31" t="s">
        <v>844</v>
      </c>
      <c r="H117" s="32" t="s">
        <v>845</v>
      </c>
      <c r="I117" s="33">
        <v>430010553</v>
      </c>
      <c r="J117" s="34" t="s">
        <v>136</v>
      </c>
      <c r="K117" s="6" t="s">
        <v>137</v>
      </c>
      <c r="L117" s="48" t="s">
        <v>846</v>
      </c>
      <c r="M117" s="36" t="s">
        <v>847</v>
      </c>
      <c r="N117" s="36" t="s">
        <v>848</v>
      </c>
      <c r="O117" s="45" t="s">
        <v>130</v>
      </c>
      <c r="P117" s="1">
        <v>108</v>
      </c>
      <c r="Q117" s="1">
        <v>64</v>
      </c>
      <c r="R117" s="1" t="s">
        <v>42</v>
      </c>
      <c r="S117" s="1" t="s">
        <v>1</v>
      </c>
      <c r="T117" s="1" t="s">
        <v>22</v>
      </c>
      <c r="U117" s="1" t="s">
        <v>849</v>
      </c>
      <c r="V117" s="38">
        <v>149824791.46000001</v>
      </c>
      <c r="W117" s="47" t="s">
        <v>142</v>
      </c>
      <c r="X117" s="40">
        <v>2374978700</v>
      </c>
      <c r="Y117" s="1"/>
      <c r="Z117" s="1"/>
      <c r="AA117" s="1"/>
      <c r="AB117" s="1"/>
      <c r="AC117" s="1"/>
      <c r="AD117" s="50"/>
      <c r="AE117" s="50"/>
      <c r="AF117" s="50"/>
      <c r="AG117" s="50"/>
    </row>
    <row r="118" spans="1:33" customFormat="1" ht="39.75" customHeight="1">
      <c r="A118" s="27">
        <v>109</v>
      </c>
      <c r="B118" s="28" t="s">
        <v>42</v>
      </c>
      <c r="C118" s="28" t="s">
        <v>1</v>
      </c>
      <c r="D118" s="28" t="s">
        <v>9</v>
      </c>
      <c r="E118" s="29" t="str">
        <f t="shared" si="1"/>
        <v>0206010009</v>
      </c>
      <c r="F118" s="30" t="s">
        <v>850</v>
      </c>
      <c r="G118" s="31" t="s">
        <v>851</v>
      </c>
      <c r="H118" s="32" t="s">
        <v>852</v>
      </c>
      <c r="I118" s="33">
        <v>430159972</v>
      </c>
      <c r="J118" s="34" t="s">
        <v>282</v>
      </c>
      <c r="K118" s="6" t="s">
        <v>283</v>
      </c>
      <c r="L118" s="48" t="s">
        <v>853</v>
      </c>
      <c r="M118" s="36" t="s">
        <v>854</v>
      </c>
      <c r="N118" s="36" t="s">
        <v>855</v>
      </c>
      <c r="O118" s="37">
        <v>1</v>
      </c>
      <c r="P118" s="1">
        <v>109</v>
      </c>
      <c r="Q118" s="1">
        <v>65</v>
      </c>
      <c r="R118" s="1" t="s">
        <v>42</v>
      </c>
      <c r="S118" s="1" t="s">
        <v>1</v>
      </c>
      <c r="T118" s="1" t="s">
        <v>9</v>
      </c>
      <c r="U118" s="1" t="s">
        <v>856</v>
      </c>
      <c r="V118" s="38">
        <v>162561388.05000001</v>
      </c>
      <c r="W118" s="79" t="s">
        <v>288</v>
      </c>
      <c r="X118" s="40">
        <v>5960525858</v>
      </c>
      <c r="Y118" s="41">
        <v>103</v>
      </c>
      <c r="Z118" s="41" t="s">
        <v>42</v>
      </c>
      <c r="AA118" s="41" t="s">
        <v>1</v>
      </c>
      <c r="AB118" s="41" t="s">
        <v>9</v>
      </c>
      <c r="AC118" s="41" t="s">
        <v>857</v>
      </c>
      <c r="AD118" s="42">
        <v>57601882.859999999</v>
      </c>
      <c r="AE118" s="42">
        <v>538800.23</v>
      </c>
      <c r="AF118" s="42"/>
      <c r="AG118" s="42">
        <v>58140683.089999996</v>
      </c>
    </row>
    <row r="119" spans="1:33" customFormat="1" ht="39.75" customHeight="1">
      <c r="A119" s="27">
        <v>110</v>
      </c>
      <c r="B119" s="28" t="s">
        <v>42</v>
      </c>
      <c r="C119" s="28" t="s">
        <v>1</v>
      </c>
      <c r="D119" s="28" t="s">
        <v>10</v>
      </c>
      <c r="E119" s="29" t="str">
        <f t="shared" si="1"/>
        <v>0206010010</v>
      </c>
      <c r="F119" s="30" t="s">
        <v>858</v>
      </c>
      <c r="G119" s="31" t="s">
        <v>859</v>
      </c>
      <c r="H119" s="32" t="s">
        <v>860</v>
      </c>
      <c r="I119" s="94">
        <v>401505614</v>
      </c>
      <c r="J119" s="34" t="s">
        <v>266</v>
      </c>
      <c r="K119" s="6" t="s">
        <v>137</v>
      </c>
      <c r="L119" s="48" t="s">
        <v>861</v>
      </c>
      <c r="M119" s="36" t="s">
        <v>862</v>
      </c>
      <c r="N119" s="36" t="s">
        <v>863</v>
      </c>
      <c r="O119" s="37">
        <v>1</v>
      </c>
      <c r="P119" s="1">
        <v>110</v>
      </c>
      <c r="Q119" s="1">
        <v>66</v>
      </c>
      <c r="R119" s="1" t="s">
        <v>42</v>
      </c>
      <c r="S119" s="1" t="s">
        <v>1</v>
      </c>
      <c r="T119" s="1" t="s">
        <v>10</v>
      </c>
      <c r="U119" s="1" t="s">
        <v>864</v>
      </c>
      <c r="V119" s="38">
        <v>22961392.949999999</v>
      </c>
      <c r="W119" s="47" t="s">
        <v>142</v>
      </c>
      <c r="X119" s="40">
        <v>24826458052</v>
      </c>
      <c r="Y119" s="41">
        <v>104</v>
      </c>
      <c r="Z119" s="41" t="s">
        <v>42</v>
      </c>
      <c r="AA119" s="41" t="s">
        <v>1</v>
      </c>
      <c r="AB119" s="41" t="s">
        <v>10</v>
      </c>
      <c r="AC119" s="41" t="s">
        <v>860</v>
      </c>
      <c r="AD119" s="42">
        <v>15381750.699999999</v>
      </c>
      <c r="AE119" s="42">
        <v>221616.76</v>
      </c>
      <c r="AF119" s="42"/>
      <c r="AG119" s="42">
        <v>15603367.459999999</v>
      </c>
    </row>
    <row r="120" spans="1:33" customFormat="1" ht="39.75" customHeight="1">
      <c r="A120" s="27">
        <v>111</v>
      </c>
      <c r="B120" s="28" t="s">
        <v>43</v>
      </c>
      <c r="C120" s="28" t="s">
        <v>1</v>
      </c>
      <c r="D120" s="28" t="s">
        <v>2</v>
      </c>
      <c r="E120" s="29" t="str">
        <f t="shared" si="1"/>
        <v>0207010001</v>
      </c>
      <c r="F120" s="30" t="s">
        <v>865</v>
      </c>
      <c r="G120" s="31" t="s">
        <v>866</v>
      </c>
      <c r="H120" s="32" t="s">
        <v>867</v>
      </c>
      <c r="I120" s="70">
        <v>401007398</v>
      </c>
      <c r="J120" s="34" t="s">
        <v>603</v>
      </c>
      <c r="K120" s="6" t="s">
        <v>604</v>
      </c>
      <c r="L120" s="48" t="s">
        <v>868</v>
      </c>
      <c r="M120" s="36" t="s">
        <v>869</v>
      </c>
      <c r="N120" s="36" t="s">
        <v>870</v>
      </c>
      <c r="O120" s="37">
        <v>1</v>
      </c>
      <c r="P120" s="1">
        <v>111</v>
      </c>
      <c r="Q120" s="1">
        <v>67</v>
      </c>
      <c r="R120" s="1" t="s">
        <v>43</v>
      </c>
      <c r="S120" s="1" t="s">
        <v>1</v>
      </c>
      <c r="T120" s="1" t="s">
        <v>2</v>
      </c>
      <c r="U120" s="1" t="s">
        <v>871</v>
      </c>
      <c r="V120" s="38">
        <v>25273026722.970001</v>
      </c>
      <c r="W120" s="100" t="s">
        <v>872</v>
      </c>
      <c r="X120" s="40">
        <v>83483401992</v>
      </c>
      <c r="Y120" s="41">
        <v>105</v>
      </c>
      <c r="Z120" s="41" t="s">
        <v>43</v>
      </c>
      <c r="AA120" s="41" t="s">
        <v>1</v>
      </c>
      <c r="AB120" s="41" t="s">
        <v>2</v>
      </c>
      <c r="AC120" s="41" t="s">
        <v>873</v>
      </c>
      <c r="AD120" s="42">
        <v>2006404.21</v>
      </c>
      <c r="AE120" s="42"/>
      <c r="AF120" s="42">
        <v>49387116.68</v>
      </c>
      <c r="AG120" s="42">
        <v>51393520.890000001</v>
      </c>
    </row>
    <row r="121" spans="1:33" customFormat="1" ht="39.75" customHeight="1">
      <c r="A121" s="27">
        <v>112</v>
      </c>
      <c r="B121" s="28" t="s">
        <v>43</v>
      </c>
      <c r="C121" s="28" t="s">
        <v>1</v>
      </c>
      <c r="D121" s="28" t="s">
        <v>19</v>
      </c>
      <c r="E121" s="29" t="str">
        <f t="shared" si="1"/>
        <v>0207010002</v>
      </c>
      <c r="F121" s="30" t="s">
        <v>874</v>
      </c>
      <c r="G121" s="31" t="s">
        <v>875</v>
      </c>
      <c r="H121" s="32" t="s">
        <v>874</v>
      </c>
      <c r="I121" s="33">
        <v>401007398</v>
      </c>
      <c r="J121" s="34" t="s">
        <v>358</v>
      </c>
      <c r="K121" s="6" t="s">
        <v>359</v>
      </c>
      <c r="L121" s="48" t="s">
        <v>868</v>
      </c>
      <c r="M121" s="36" t="s">
        <v>869</v>
      </c>
      <c r="N121" s="36" t="s">
        <v>870</v>
      </c>
      <c r="O121" s="37">
        <v>1</v>
      </c>
      <c r="P121" s="1">
        <v>112</v>
      </c>
      <c r="Q121" s="1">
        <v>68</v>
      </c>
      <c r="R121" s="1" t="s">
        <v>43</v>
      </c>
      <c r="S121" s="1" t="s">
        <v>1</v>
      </c>
      <c r="T121" s="1" t="s">
        <v>19</v>
      </c>
      <c r="U121" s="1" t="s">
        <v>874</v>
      </c>
      <c r="V121" s="38">
        <v>373560358.31</v>
      </c>
      <c r="W121" s="86" t="s">
        <v>363</v>
      </c>
      <c r="X121" s="40">
        <v>450499563</v>
      </c>
      <c r="Y121" s="41">
        <v>106</v>
      </c>
      <c r="Z121" s="41" t="s">
        <v>43</v>
      </c>
      <c r="AA121" s="41" t="s">
        <v>1</v>
      </c>
      <c r="AB121" s="41" t="s">
        <v>19</v>
      </c>
      <c r="AC121" s="41" t="s">
        <v>874</v>
      </c>
      <c r="AD121" s="42">
        <v>98602.18</v>
      </c>
      <c r="AE121" s="42"/>
      <c r="AF121" s="42"/>
      <c r="AG121" s="42">
        <v>98602.18</v>
      </c>
    </row>
    <row r="122" spans="1:33" customFormat="1" ht="39.75" customHeight="1">
      <c r="A122" s="27">
        <v>113</v>
      </c>
      <c r="B122" s="28" t="s">
        <v>43</v>
      </c>
      <c r="C122" s="28" t="s">
        <v>1</v>
      </c>
      <c r="D122" s="28" t="s">
        <v>20</v>
      </c>
      <c r="E122" s="29" t="str">
        <f t="shared" si="1"/>
        <v>0207010003</v>
      </c>
      <c r="F122" s="30" t="s">
        <v>876</v>
      </c>
      <c r="G122" s="31" t="s">
        <v>877</v>
      </c>
      <c r="H122" s="32" t="s">
        <v>876</v>
      </c>
      <c r="I122" s="33">
        <v>401007398</v>
      </c>
      <c r="J122" s="34" t="s">
        <v>358</v>
      </c>
      <c r="K122" s="6" t="s">
        <v>359</v>
      </c>
      <c r="L122" s="48" t="s">
        <v>868</v>
      </c>
      <c r="M122" s="36" t="s">
        <v>869</v>
      </c>
      <c r="N122" s="36" t="s">
        <v>870</v>
      </c>
      <c r="O122" s="37">
        <v>1</v>
      </c>
      <c r="P122" s="1">
        <v>113</v>
      </c>
      <c r="Q122" s="1">
        <v>69</v>
      </c>
      <c r="R122" s="1" t="s">
        <v>43</v>
      </c>
      <c r="S122" s="1" t="s">
        <v>1</v>
      </c>
      <c r="T122" s="1" t="s">
        <v>20</v>
      </c>
      <c r="U122" s="1" t="s">
        <v>878</v>
      </c>
      <c r="V122" s="38">
        <v>1524825993.46</v>
      </c>
      <c r="W122" s="86" t="s">
        <v>363</v>
      </c>
      <c r="X122" s="40">
        <v>291563406</v>
      </c>
      <c r="Y122" s="41">
        <v>107</v>
      </c>
      <c r="Z122" s="41" t="s">
        <v>43</v>
      </c>
      <c r="AA122" s="41" t="s">
        <v>1</v>
      </c>
      <c r="AB122" s="41" t="s">
        <v>20</v>
      </c>
      <c r="AC122" s="41" t="s">
        <v>876</v>
      </c>
      <c r="AD122" s="42">
        <v>3829438.1</v>
      </c>
      <c r="AE122" s="42"/>
      <c r="AF122" s="42"/>
      <c r="AG122" s="42">
        <v>3829438.1</v>
      </c>
    </row>
    <row r="123" spans="1:33" customFormat="1" ht="39.75" customHeight="1">
      <c r="A123" s="27">
        <v>114</v>
      </c>
      <c r="B123" s="28" t="s">
        <v>43</v>
      </c>
      <c r="C123" s="28" t="s">
        <v>1</v>
      </c>
      <c r="D123" s="28" t="s">
        <v>21</v>
      </c>
      <c r="E123" s="29" t="str">
        <f t="shared" si="1"/>
        <v>0207010004</v>
      </c>
      <c r="F123" s="30" t="s">
        <v>879</v>
      </c>
      <c r="G123" s="31" t="s">
        <v>880</v>
      </c>
      <c r="H123" s="32" t="s">
        <v>879</v>
      </c>
      <c r="I123" s="33">
        <v>401007398</v>
      </c>
      <c r="J123" s="34" t="s">
        <v>358</v>
      </c>
      <c r="K123" s="6" t="s">
        <v>359</v>
      </c>
      <c r="L123" s="48" t="s">
        <v>868</v>
      </c>
      <c r="M123" s="36" t="s">
        <v>869</v>
      </c>
      <c r="N123" s="36" t="s">
        <v>870</v>
      </c>
      <c r="O123" s="37">
        <v>1</v>
      </c>
      <c r="P123" s="1">
        <v>114</v>
      </c>
      <c r="Q123" s="1">
        <v>70</v>
      </c>
      <c r="R123" s="1" t="s">
        <v>43</v>
      </c>
      <c r="S123" s="1" t="s">
        <v>1</v>
      </c>
      <c r="T123" s="1" t="s">
        <v>21</v>
      </c>
      <c r="U123" s="1" t="s">
        <v>879</v>
      </c>
      <c r="V123" s="38">
        <v>120358956.33000001</v>
      </c>
      <c r="W123" s="86" t="s">
        <v>363</v>
      </c>
      <c r="X123" s="40">
        <v>5232513728</v>
      </c>
      <c r="Y123" s="41">
        <v>108</v>
      </c>
      <c r="Z123" s="41" t="s">
        <v>43</v>
      </c>
      <c r="AA123" s="41" t="s">
        <v>1</v>
      </c>
      <c r="AB123" s="41" t="s">
        <v>21</v>
      </c>
      <c r="AC123" s="41" t="s">
        <v>879</v>
      </c>
      <c r="AD123" s="42">
        <v>8663122.8100000005</v>
      </c>
      <c r="AE123" s="42"/>
      <c r="AF123" s="42"/>
      <c r="AG123" s="42">
        <v>8663122.8100000005</v>
      </c>
    </row>
    <row r="124" spans="1:33" customFormat="1" ht="39.75" customHeight="1">
      <c r="A124" s="27">
        <v>115</v>
      </c>
      <c r="B124" s="28" t="s">
        <v>43</v>
      </c>
      <c r="C124" s="28" t="s">
        <v>1</v>
      </c>
      <c r="D124" s="28" t="s">
        <v>8</v>
      </c>
      <c r="E124" s="29" t="str">
        <f t="shared" si="1"/>
        <v>0207010007</v>
      </c>
      <c r="F124" s="30" t="s">
        <v>881</v>
      </c>
      <c r="G124" s="31" t="s">
        <v>882</v>
      </c>
      <c r="H124" s="32" t="s">
        <v>883</v>
      </c>
      <c r="I124" s="33">
        <v>401512599</v>
      </c>
      <c r="J124" s="34" t="s">
        <v>358</v>
      </c>
      <c r="K124" s="6" t="s">
        <v>359</v>
      </c>
      <c r="L124" s="48" t="s">
        <v>884</v>
      </c>
      <c r="M124" s="36" t="s">
        <v>885</v>
      </c>
      <c r="N124" s="36" t="s">
        <v>886</v>
      </c>
      <c r="O124" s="37">
        <v>1</v>
      </c>
      <c r="P124" s="1">
        <v>115</v>
      </c>
      <c r="Q124" s="1">
        <v>71</v>
      </c>
      <c r="R124" s="1" t="s">
        <v>43</v>
      </c>
      <c r="S124" s="1" t="s">
        <v>1</v>
      </c>
      <c r="T124" s="1" t="s">
        <v>8</v>
      </c>
      <c r="U124" s="1" t="s">
        <v>887</v>
      </c>
      <c r="V124" s="38">
        <v>3720722045.6400003</v>
      </c>
      <c r="W124" s="86" t="s">
        <v>363</v>
      </c>
      <c r="X124" s="40">
        <v>117508956</v>
      </c>
      <c r="Y124" s="41">
        <v>109</v>
      </c>
      <c r="Z124" s="41" t="s">
        <v>43</v>
      </c>
      <c r="AA124" s="41" t="s">
        <v>1</v>
      </c>
      <c r="AB124" s="41" t="s">
        <v>8</v>
      </c>
      <c r="AC124" s="41" t="s">
        <v>888</v>
      </c>
      <c r="AD124" s="42">
        <v>8358069.3499999996</v>
      </c>
      <c r="AE124" s="42">
        <v>76377.05</v>
      </c>
      <c r="AF124" s="42"/>
      <c r="AG124" s="42">
        <v>8434446.4000000004</v>
      </c>
    </row>
    <row r="125" spans="1:33" customFormat="1" ht="39.75" customHeight="1">
      <c r="A125" s="27">
        <v>116</v>
      </c>
      <c r="B125" s="28" t="s">
        <v>43</v>
      </c>
      <c r="C125" s="28" t="s">
        <v>1</v>
      </c>
      <c r="D125" s="28" t="s">
        <v>32</v>
      </c>
      <c r="E125" s="29" t="str">
        <f t="shared" si="1"/>
        <v>0207010017</v>
      </c>
      <c r="F125" s="30" t="s">
        <v>889</v>
      </c>
      <c r="G125" s="31" t="s">
        <v>890</v>
      </c>
      <c r="H125" s="32" t="s">
        <v>889</v>
      </c>
      <c r="I125" s="33">
        <v>401501368</v>
      </c>
      <c r="J125" s="34" t="s">
        <v>358</v>
      </c>
      <c r="K125" s="6" t="s">
        <v>359</v>
      </c>
      <c r="L125" s="48" t="s">
        <v>891</v>
      </c>
      <c r="M125" s="36" t="s">
        <v>892</v>
      </c>
      <c r="N125" s="48" t="s">
        <v>893</v>
      </c>
      <c r="O125" s="37">
        <v>1</v>
      </c>
      <c r="P125" s="1">
        <v>116</v>
      </c>
      <c r="Q125" s="1">
        <v>72</v>
      </c>
      <c r="R125" s="1" t="s">
        <v>43</v>
      </c>
      <c r="S125" s="1" t="s">
        <v>1</v>
      </c>
      <c r="T125" s="1" t="s">
        <v>32</v>
      </c>
      <c r="U125" s="1" t="s">
        <v>889</v>
      </c>
      <c r="V125" s="38">
        <v>99779767.899999991</v>
      </c>
      <c r="W125" s="86" t="s">
        <v>363</v>
      </c>
      <c r="X125" s="40">
        <v>4155382667</v>
      </c>
      <c r="Y125" s="41">
        <v>110</v>
      </c>
      <c r="Z125" s="41" t="s">
        <v>43</v>
      </c>
      <c r="AA125" s="41" t="s">
        <v>1</v>
      </c>
      <c r="AB125" s="41" t="s">
        <v>32</v>
      </c>
      <c r="AC125" s="84" t="s">
        <v>889</v>
      </c>
      <c r="AD125" s="42">
        <v>39915616.130000003</v>
      </c>
      <c r="AE125" s="42"/>
      <c r="AF125" s="42"/>
      <c r="AG125" s="42">
        <v>39915616.130000003</v>
      </c>
    </row>
    <row r="126" spans="1:33" customFormat="1" ht="39.75" customHeight="1">
      <c r="A126" s="27">
        <v>117</v>
      </c>
      <c r="B126" s="28" t="s">
        <v>43</v>
      </c>
      <c r="C126" s="28" t="s">
        <v>1</v>
      </c>
      <c r="D126" s="28" t="s">
        <v>17</v>
      </c>
      <c r="E126" s="29" t="str">
        <f t="shared" si="1"/>
        <v>0207010029</v>
      </c>
      <c r="F126" s="30" t="s">
        <v>894</v>
      </c>
      <c r="G126" s="31" t="s">
        <v>895</v>
      </c>
      <c r="H126" s="32" t="s">
        <v>896</v>
      </c>
      <c r="I126" s="33" t="s">
        <v>897</v>
      </c>
      <c r="J126" s="34" t="s">
        <v>358</v>
      </c>
      <c r="K126" s="6" t="s">
        <v>359</v>
      </c>
      <c r="L126" s="48" t="s">
        <v>898</v>
      </c>
      <c r="M126" s="36" t="s">
        <v>899</v>
      </c>
      <c r="N126" s="48" t="s">
        <v>900</v>
      </c>
      <c r="O126" s="37">
        <v>1</v>
      </c>
      <c r="P126" s="1">
        <v>117</v>
      </c>
      <c r="Q126" s="1"/>
      <c r="R126" s="1"/>
      <c r="S126" s="1"/>
      <c r="T126" s="1"/>
      <c r="U126" s="1"/>
      <c r="V126" s="51"/>
      <c r="W126" s="86" t="s">
        <v>363</v>
      </c>
      <c r="X126" s="40">
        <v>14431177</v>
      </c>
      <c r="Y126" s="41">
        <v>111</v>
      </c>
      <c r="Z126" s="41" t="s">
        <v>43</v>
      </c>
      <c r="AA126" s="41" t="s">
        <v>1</v>
      </c>
      <c r="AB126" s="41" t="s">
        <v>17</v>
      </c>
      <c r="AC126" s="84" t="s">
        <v>894</v>
      </c>
      <c r="AD126" s="42">
        <v>21832.17</v>
      </c>
      <c r="AE126" s="42"/>
      <c r="AF126" s="42"/>
      <c r="AG126" s="42">
        <v>21832.17</v>
      </c>
    </row>
    <row r="127" spans="1:33" customFormat="1" ht="39.75" customHeight="1">
      <c r="A127" s="27">
        <v>118</v>
      </c>
      <c r="B127" s="28" t="s">
        <v>43</v>
      </c>
      <c r="C127" s="28" t="s">
        <v>1</v>
      </c>
      <c r="D127" s="28" t="s">
        <v>37</v>
      </c>
      <c r="E127" s="29" t="str">
        <f t="shared" si="1"/>
        <v>0207010030</v>
      </c>
      <c r="F127" s="30" t="s">
        <v>901</v>
      </c>
      <c r="G127" s="31" t="s">
        <v>902</v>
      </c>
      <c r="H127" s="32" t="s">
        <v>903</v>
      </c>
      <c r="I127" s="108" t="s">
        <v>904</v>
      </c>
      <c r="J127" s="34" t="s">
        <v>358</v>
      </c>
      <c r="K127" s="6" t="s">
        <v>359</v>
      </c>
      <c r="L127" s="48" t="s">
        <v>905</v>
      </c>
      <c r="M127" s="36" t="s">
        <v>906</v>
      </c>
      <c r="N127" s="36" t="s">
        <v>907</v>
      </c>
      <c r="O127" s="37">
        <v>1</v>
      </c>
      <c r="P127" s="1">
        <v>118</v>
      </c>
      <c r="Q127" s="1"/>
      <c r="R127" s="1"/>
      <c r="S127" s="1"/>
      <c r="T127" s="1"/>
      <c r="U127" s="1"/>
      <c r="V127" s="51"/>
      <c r="W127" s="86" t="s">
        <v>363</v>
      </c>
      <c r="X127" s="40">
        <v>1091295459</v>
      </c>
      <c r="Y127" s="41">
        <v>112</v>
      </c>
      <c r="Z127" s="41" t="s">
        <v>43</v>
      </c>
      <c r="AA127" s="41" t="s">
        <v>1</v>
      </c>
      <c r="AB127" s="41" t="s">
        <v>37</v>
      </c>
      <c r="AC127" s="41" t="s">
        <v>908</v>
      </c>
      <c r="AD127" s="42">
        <v>764576.11</v>
      </c>
      <c r="AE127" s="42"/>
      <c r="AF127" s="42"/>
      <c r="AG127" s="42">
        <v>764576.11</v>
      </c>
    </row>
    <row r="128" spans="1:33" ht="39.75" customHeight="1">
      <c r="A128" s="53">
        <v>119</v>
      </c>
      <c r="B128" s="54" t="s">
        <v>44</v>
      </c>
      <c r="C128" s="54" t="s">
        <v>1</v>
      </c>
      <c r="D128" s="54" t="s">
        <v>2</v>
      </c>
      <c r="E128" s="29" t="str">
        <f t="shared" si="1"/>
        <v>0208010001</v>
      </c>
      <c r="F128" s="30" t="s">
        <v>909</v>
      </c>
      <c r="G128" s="31" t="s">
        <v>910</v>
      </c>
      <c r="H128" s="55" t="s">
        <v>911</v>
      </c>
      <c r="I128" s="56">
        <v>401037262</v>
      </c>
      <c r="J128" s="57" t="s">
        <v>176</v>
      </c>
      <c r="K128" s="6" t="s">
        <v>177</v>
      </c>
      <c r="L128" s="58" t="s">
        <v>912</v>
      </c>
      <c r="M128" s="58" t="s">
        <v>913</v>
      </c>
      <c r="N128" s="60" t="s">
        <v>914</v>
      </c>
      <c r="O128" s="61">
        <v>1</v>
      </c>
      <c r="P128" s="1">
        <v>119</v>
      </c>
      <c r="Q128" s="1">
        <v>73</v>
      </c>
      <c r="R128" s="1" t="s">
        <v>44</v>
      </c>
      <c r="S128" s="1" t="s">
        <v>1</v>
      </c>
      <c r="T128" s="1" t="s">
        <v>2</v>
      </c>
      <c r="U128" s="1" t="s">
        <v>915</v>
      </c>
      <c r="V128" s="38">
        <v>3243143281.0499992</v>
      </c>
      <c r="W128" s="73" t="s">
        <v>732</v>
      </c>
      <c r="X128" s="40">
        <v>3015236939</v>
      </c>
      <c r="Y128" s="41">
        <v>113</v>
      </c>
      <c r="Z128" s="41" t="s">
        <v>44</v>
      </c>
      <c r="AA128" s="41" t="s">
        <v>1</v>
      </c>
      <c r="AB128" s="41" t="s">
        <v>2</v>
      </c>
      <c r="AC128" s="41" t="s">
        <v>915</v>
      </c>
      <c r="AD128" s="42">
        <v>36478729.670000002</v>
      </c>
      <c r="AE128" s="42">
        <v>739020.55</v>
      </c>
      <c r="AF128" s="42">
        <v>31928307.079999998</v>
      </c>
      <c r="AG128" s="42">
        <v>69146057.299999997</v>
      </c>
    </row>
    <row r="129" spans="1:33" customFormat="1" ht="39.75" customHeight="1">
      <c r="A129" s="27">
        <v>120</v>
      </c>
      <c r="B129" s="28" t="s">
        <v>45</v>
      </c>
      <c r="C129" s="28" t="s">
        <v>1</v>
      </c>
      <c r="D129" s="28" t="s">
        <v>2</v>
      </c>
      <c r="E129" s="29" t="str">
        <f t="shared" si="1"/>
        <v>0209010001</v>
      </c>
      <c r="F129" s="30" t="s">
        <v>916</v>
      </c>
      <c r="G129" s="31" t="s">
        <v>917</v>
      </c>
      <c r="H129" s="32" t="s">
        <v>918</v>
      </c>
      <c r="I129" s="33">
        <v>401007363</v>
      </c>
      <c r="J129" s="34" t="s">
        <v>387</v>
      </c>
      <c r="K129" s="6" t="s">
        <v>388</v>
      </c>
      <c r="L129" s="48" t="s">
        <v>919</v>
      </c>
      <c r="M129" s="36" t="s">
        <v>920</v>
      </c>
      <c r="N129" s="36" t="s">
        <v>921</v>
      </c>
      <c r="O129" s="37">
        <v>1</v>
      </c>
      <c r="P129" s="1">
        <v>120</v>
      </c>
      <c r="Q129" s="1">
        <v>74</v>
      </c>
      <c r="R129" s="1" t="s">
        <v>45</v>
      </c>
      <c r="S129" s="1" t="s">
        <v>1</v>
      </c>
      <c r="T129" s="1" t="s">
        <v>2</v>
      </c>
      <c r="U129" s="1" t="s">
        <v>916</v>
      </c>
      <c r="V129" s="38">
        <v>831752011.82999992</v>
      </c>
      <c r="W129" s="89" t="s">
        <v>393</v>
      </c>
      <c r="X129" s="40">
        <v>2584916739</v>
      </c>
      <c r="Y129" s="41">
        <v>114</v>
      </c>
      <c r="Z129" s="41" t="s">
        <v>45</v>
      </c>
      <c r="AA129" s="41" t="s">
        <v>1</v>
      </c>
      <c r="AB129" s="41" t="s">
        <v>2</v>
      </c>
      <c r="AC129" s="41" t="s">
        <v>916</v>
      </c>
      <c r="AD129" s="42">
        <v>26805462.600000001</v>
      </c>
      <c r="AE129" s="42">
        <v>11650.7</v>
      </c>
      <c r="AF129" s="42">
        <v>1329932.8400000001</v>
      </c>
      <c r="AG129" s="42">
        <v>28147046.140000001</v>
      </c>
    </row>
    <row r="130" spans="1:33" customFormat="1" ht="39.75" customHeight="1">
      <c r="A130" s="27">
        <v>121</v>
      </c>
      <c r="B130" s="28" t="s">
        <v>46</v>
      </c>
      <c r="C130" s="28" t="s">
        <v>1</v>
      </c>
      <c r="D130" s="28" t="s">
        <v>2</v>
      </c>
      <c r="E130" s="29" t="str">
        <f t="shared" si="1"/>
        <v>0210010001</v>
      </c>
      <c r="F130" s="30" t="s">
        <v>922</v>
      </c>
      <c r="G130" s="31" t="s">
        <v>923</v>
      </c>
      <c r="H130" s="32" t="s">
        <v>924</v>
      </c>
      <c r="I130" s="33">
        <v>401007381</v>
      </c>
      <c r="J130" s="34" t="s">
        <v>282</v>
      </c>
      <c r="K130" s="6" t="s">
        <v>283</v>
      </c>
      <c r="L130" s="48" t="s">
        <v>925</v>
      </c>
      <c r="M130" s="36" t="s">
        <v>926</v>
      </c>
      <c r="N130" s="36" t="s">
        <v>927</v>
      </c>
      <c r="O130" s="37">
        <v>1</v>
      </c>
      <c r="P130" s="1">
        <v>121</v>
      </c>
      <c r="Q130" s="1">
        <v>75</v>
      </c>
      <c r="R130" s="1" t="s">
        <v>46</v>
      </c>
      <c r="S130" s="1" t="s">
        <v>1</v>
      </c>
      <c r="T130" s="1" t="s">
        <v>2</v>
      </c>
      <c r="U130" s="1" t="s">
        <v>922</v>
      </c>
      <c r="V130" s="38">
        <v>12400895209.639997</v>
      </c>
      <c r="W130" s="79" t="s">
        <v>288</v>
      </c>
      <c r="X130" s="40">
        <v>14689244932</v>
      </c>
      <c r="Y130" s="41">
        <v>115</v>
      </c>
      <c r="Z130" s="41" t="s">
        <v>46</v>
      </c>
      <c r="AA130" s="41" t="s">
        <v>1</v>
      </c>
      <c r="AB130" s="41" t="s">
        <v>2</v>
      </c>
      <c r="AC130" s="41" t="s">
        <v>922</v>
      </c>
      <c r="AD130" s="42">
        <v>200079963.39000002</v>
      </c>
      <c r="AE130" s="42">
        <v>50246.57</v>
      </c>
      <c r="AF130" s="42">
        <v>27147.06</v>
      </c>
      <c r="AG130" s="42">
        <v>200157357.02000001</v>
      </c>
    </row>
    <row r="131" spans="1:33" customFormat="1" ht="39.75" customHeight="1">
      <c r="A131" s="27">
        <v>122</v>
      </c>
      <c r="B131" s="28" t="s">
        <v>46</v>
      </c>
      <c r="C131" s="28" t="s">
        <v>1</v>
      </c>
      <c r="D131" s="28" t="s">
        <v>19</v>
      </c>
      <c r="E131" s="29" t="str">
        <f t="shared" si="1"/>
        <v>0210010002</v>
      </c>
      <c r="F131" s="30" t="s">
        <v>928</v>
      </c>
      <c r="G131" s="31" t="s">
        <v>929</v>
      </c>
      <c r="H131" s="32" t="s">
        <v>928</v>
      </c>
      <c r="I131" s="33">
        <v>424002029</v>
      </c>
      <c r="J131" s="34" t="s">
        <v>282</v>
      </c>
      <c r="K131" s="6" t="s">
        <v>283</v>
      </c>
      <c r="L131" s="48" t="s">
        <v>930</v>
      </c>
      <c r="M131" s="36" t="s">
        <v>931</v>
      </c>
      <c r="N131" s="36" t="s">
        <v>932</v>
      </c>
      <c r="O131" s="37">
        <v>1</v>
      </c>
      <c r="P131" s="1">
        <v>122</v>
      </c>
      <c r="Q131" s="1">
        <v>76</v>
      </c>
      <c r="R131" s="1" t="s">
        <v>46</v>
      </c>
      <c r="S131" s="1" t="s">
        <v>1</v>
      </c>
      <c r="T131" s="1" t="s">
        <v>19</v>
      </c>
      <c r="U131" s="1" t="s">
        <v>933</v>
      </c>
      <c r="V131" s="38">
        <v>66445284.849999994</v>
      </c>
      <c r="W131" s="79" t="s">
        <v>288</v>
      </c>
      <c r="X131" s="40">
        <v>668516451</v>
      </c>
      <c r="Y131" s="41">
        <v>116</v>
      </c>
      <c r="Z131" s="41" t="s">
        <v>46</v>
      </c>
      <c r="AA131" s="41" t="s">
        <v>1</v>
      </c>
      <c r="AB131" s="41" t="s">
        <v>19</v>
      </c>
      <c r="AC131" s="41" t="s">
        <v>928</v>
      </c>
      <c r="AD131" s="42">
        <v>14346699.02</v>
      </c>
      <c r="AE131" s="42">
        <v>28225.49</v>
      </c>
      <c r="AF131" s="42">
        <v>1328152.3</v>
      </c>
      <c r="AG131" s="42">
        <v>15703076.810000001</v>
      </c>
    </row>
    <row r="132" spans="1:33" customFormat="1" ht="39.75" customHeight="1">
      <c r="A132" s="27">
        <v>123</v>
      </c>
      <c r="B132" s="28" t="s">
        <v>46</v>
      </c>
      <c r="C132" s="28" t="s">
        <v>1</v>
      </c>
      <c r="D132" s="28" t="s">
        <v>20</v>
      </c>
      <c r="E132" s="29" t="str">
        <f t="shared" si="1"/>
        <v>0210010003</v>
      </c>
      <c r="F132" s="30" t="s">
        <v>934</v>
      </c>
      <c r="G132" s="31" t="s">
        <v>935</v>
      </c>
      <c r="H132" s="32" t="s">
        <v>936</v>
      </c>
      <c r="I132" s="33">
        <v>430045993</v>
      </c>
      <c r="J132" s="34" t="s">
        <v>282</v>
      </c>
      <c r="K132" s="6" t="s">
        <v>283</v>
      </c>
      <c r="L132" s="48" t="s">
        <v>937</v>
      </c>
      <c r="M132" s="36" t="s">
        <v>938</v>
      </c>
      <c r="N132" s="36" t="s">
        <v>939</v>
      </c>
      <c r="O132" s="37">
        <v>1</v>
      </c>
      <c r="P132" s="1">
        <v>123</v>
      </c>
      <c r="Q132" s="1"/>
      <c r="R132" s="1"/>
      <c r="S132" s="1"/>
      <c r="T132" s="1"/>
      <c r="U132" s="1"/>
      <c r="V132" s="51"/>
      <c r="W132" s="79" t="s">
        <v>288</v>
      </c>
      <c r="X132" s="40">
        <v>26396069</v>
      </c>
      <c r="Y132" s="41">
        <v>117</v>
      </c>
      <c r="Z132" s="41" t="s">
        <v>46</v>
      </c>
      <c r="AA132" s="41" t="s">
        <v>1</v>
      </c>
      <c r="AB132" s="41" t="s">
        <v>20</v>
      </c>
      <c r="AC132" s="41" t="s">
        <v>936</v>
      </c>
      <c r="AD132" s="42">
        <v>402125.62</v>
      </c>
      <c r="AE132" s="42"/>
      <c r="AF132" s="42"/>
      <c r="AG132" s="42">
        <v>402125.62</v>
      </c>
    </row>
    <row r="133" spans="1:33" customFormat="1" ht="39.75" customHeight="1">
      <c r="A133" s="27">
        <v>124</v>
      </c>
      <c r="B133" s="28" t="s">
        <v>47</v>
      </c>
      <c r="C133" s="28" t="s">
        <v>1</v>
      </c>
      <c r="D133" s="28" t="s">
        <v>2</v>
      </c>
      <c r="E133" s="29" t="str">
        <f t="shared" si="1"/>
        <v>0211010001</v>
      </c>
      <c r="F133" s="30" t="s">
        <v>940</v>
      </c>
      <c r="G133" s="31" t="s">
        <v>941</v>
      </c>
      <c r="H133" s="32" t="s">
        <v>942</v>
      </c>
      <c r="I133" s="33">
        <v>401007401</v>
      </c>
      <c r="J133" s="34" t="s">
        <v>387</v>
      </c>
      <c r="K133" s="6" t="s">
        <v>388</v>
      </c>
      <c r="L133" s="48" t="s">
        <v>943</v>
      </c>
      <c r="M133" s="36" t="s">
        <v>944</v>
      </c>
      <c r="N133" s="36" t="s">
        <v>945</v>
      </c>
      <c r="O133" s="37">
        <v>1</v>
      </c>
      <c r="P133" s="1">
        <v>124</v>
      </c>
      <c r="Q133" s="1">
        <v>77</v>
      </c>
      <c r="R133" s="1" t="s">
        <v>47</v>
      </c>
      <c r="S133" s="1" t="s">
        <v>1</v>
      </c>
      <c r="T133" s="1" t="s">
        <v>2</v>
      </c>
      <c r="U133" s="1" t="s">
        <v>946</v>
      </c>
      <c r="V133" s="38">
        <v>318138979490.26001</v>
      </c>
      <c r="W133" s="89" t="s">
        <v>393</v>
      </c>
      <c r="X133" s="40">
        <v>39885430707</v>
      </c>
      <c r="Y133" s="41">
        <v>118</v>
      </c>
      <c r="Z133" s="41" t="s">
        <v>47</v>
      </c>
      <c r="AA133" s="41" t="s">
        <v>1</v>
      </c>
      <c r="AB133" s="41" t="s">
        <v>2</v>
      </c>
      <c r="AC133" s="41" t="s">
        <v>940</v>
      </c>
      <c r="AD133" s="42">
        <v>252398440</v>
      </c>
      <c r="AE133" s="42">
        <v>1588719.63</v>
      </c>
      <c r="AF133" s="42">
        <v>9810613.0999999996</v>
      </c>
      <c r="AG133" s="42">
        <v>263797772.72999999</v>
      </c>
    </row>
    <row r="134" spans="1:33" customFormat="1" ht="39.75" customHeight="1">
      <c r="A134" s="27">
        <v>125</v>
      </c>
      <c r="B134" s="28" t="s">
        <v>47</v>
      </c>
      <c r="C134" s="28" t="s">
        <v>1</v>
      </c>
      <c r="D134" s="28" t="s">
        <v>19</v>
      </c>
      <c r="E134" s="29" t="str">
        <f t="shared" si="1"/>
        <v>0211010002</v>
      </c>
      <c r="F134" s="30" t="s">
        <v>947</v>
      </c>
      <c r="G134" s="31" t="s">
        <v>948</v>
      </c>
      <c r="H134" s="32" t="s">
        <v>949</v>
      </c>
      <c r="I134" s="33">
        <v>401518198</v>
      </c>
      <c r="J134" s="34" t="s">
        <v>282</v>
      </c>
      <c r="K134" s="6" t="s">
        <v>283</v>
      </c>
      <c r="L134" s="48" t="s">
        <v>950</v>
      </c>
      <c r="M134" s="36" t="s">
        <v>951</v>
      </c>
      <c r="N134" s="36" t="s">
        <v>952</v>
      </c>
      <c r="O134" s="37">
        <v>1</v>
      </c>
      <c r="P134" s="1">
        <v>125</v>
      </c>
      <c r="Q134" s="1">
        <v>78</v>
      </c>
      <c r="R134" s="1" t="s">
        <v>47</v>
      </c>
      <c r="S134" s="1" t="s">
        <v>1</v>
      </c>
      <c r="T134" s="1" t="s">
        <v>19</v>
      </c>
      <c r="U134" s="1" t="s">
        <v>953</v>
      </c>
      <c r="V134" s="38">
        <v>102237629.39999999</v>
      </c>
      <c r="W134" s="79" t="s">
        <v>288</v>
      </c>
      <c r="X134" s="40">
        <v>274126990</v>
      </c>
      <c r="Y134" s="41">
        <v>119</v>
      </c>
      <c r="Z134" s="41" t="s">
        <v>47</v>
      </c>
      <c r="AA134" s="41" t="s">
        <v>1</v>
      </c>
      <c r="AB134" s="41" t="s">
        <v>19</v>
      </c>
      <c r="AC134" s="84" t="s">
        <v>954</v>
      </c>
      <c r="AD134" s="42">
        <v>4182716.26</v>
      </c>
      <c r="AE134" s="42">
        <v>47569.72</v>
      </c>
      <c r="AF134" s="42"/>
      <c r="AG134" s="42">
        <v>4230285.9799999995</v>
      </c>
    </row>
    <row r="135" spans="1:33" ht="39.75" customHeight="1">
      <c r="A135" s="53">
        <v>126</v>
      </c>
      <c r="B135" s="54" t="s">
        <v>47</v>
      </c>
      <c r="C135" s="54" t="s">
        <v>1</v>
      </c>
      <c r="D135" s="54" t="s">
        <v>20</v>
      </c>
      <c r="E135" s="29" t="str">
        <f t="shared" si="1"/>
        <v>0211010003</v>
      </c>
      <c r="F135" s="30" t="s">
        <v>955</v>
      </c>
      <c r="G135" s="31" t="s">
        <v>956</v>
      </c>
      <c r="H135" s="55" t="s">
        <v>957</v>
      </c>
      <c r="I135" s="56">
        <v>430027421</v>
      </c>
      <c r="J135" s="57" t="s">
        <v>176</v>
      </c>
      <c r="K135" s="6" t="s">
        <v>388</v>
      </c>
      <c r="L135" s="58" t="s">
        <v>958</v>
      </c>
      <c r="M135" s="59" t="s">
        <v>959</v>
      </c>
      <c r="N135" s="60" t="s">
        <v>960</v>
      </c>
      <c r="O135" s="61">
        <v>1</v>
      </c>
      <c r="P135" s="1">
        <v>126</v>
      </c>
      <c r="Q135" s="1">
        <v>79</v>
      </c>
      <c r="R135" s="1" t="s">
        <v>47</v>
      </c>
      <c r="S135" s="1" t="s">
        <v>1</v>
      </c>
      <c r="T135" s="1" t="s">
        <v>20</v>
      </c>
      <c r="U135" s="1" t="s">
        <v>961</v>
      </c>
      <c r="V135" s="38">
        <v>87691676682.429993</v>
      </c>
      <c r="W135" s="109" t="s">
        <v>962</v>
      </c>
      <c r="X135" s="40">
        <v>7623400240</v>
      </c>
      <c r="Y135" s="41">
        <v>120</v>
      </c>
      <c r="Z135" s="41" t="s">
        <v>47</v>
      </c>
      <c r="AA135" s="41" t="s">
        <v>1</v>
      </c>
      <c r="AB135" s="41" t="s">
        <v>20</v>
      </c>
      <c r="AC135" s="84" t="s">
        <v>963</v>
      </c>
      <c r="AD135" s="42">
        <v>43725466.899999999</v>
      </c>
      <c r="AE135" s="42">
        <v>0</v>
      </c>
      <c r="AF135" s="42"/>
      <c r="AG135" s="42">
        <v>43725466.899999999</v>
      </c>
    </row>
    <row r="136" spans="1:33" ht="39.75" customHeight="1">
      <c r="A136" s="53">
        <v>127</v>
      </c>
      <c r="B136" s="54" t="s">
        <v>47</v>
      </c>
      <c r="C136" s="54" t="s">
        <v>1</v>
      </c>
      <c r="D136" s="54" t="s">
        <v>21</v>
      </c>
      <c r="E136" s="29" t="str">
        <f t="shared" si="1"/>
        <v>0211010004</v>
      </c>
      <c r="F136" s="30" t="s">
        <v>964</v>
      </c>
      <c r="G136" s="31" t="s">
        <v>965</v>
      </c>
      <c r="H136" s="55" t="s">
        <v>966</v>
      </c>
      <c r="I136" s="56">
        <v>401506629</v>
      </c>
      <c r="J136" s="57" t="s">
        <v>176</v>
      </c>
      <c r="K136" s="6" t="s">
        <v>177</v>
      </c>
      <c r="L136" s="58" t="s">
        <v>967</v>
      </c>
      <c r="M136" s="59" t="s">
        <v>968</v>
      </c>
      <c r="N136" s="60" t="s">
        <v>969</v>
      </c>
      <c r="O136" s="61">
        <v>1</v>
      </c>
      <c r="P136" s="1">
        <v>127</v>
      </c>
      <c r="Q136" s="1">
        <v>80</v>
      </c>
      <c r="R136" s="1" t="s">
        <v>47</v>
      </c>
      <c r="S136" s="1" t="s">
        <v>1</v>
      </c>
      <c r="T136" s="1" t="s">
        <v>21</v>
      </c>
      <c r="U136" s="1" t="s">
        <v>970</v>
      </c>
      <c r="V136" s="38">
        <v>70112778.679999992</v>
      </c>
      <c r="W136" s="73" t="s">
        <v>732</v>
      </c>
      <c r="X136" s="40">
        <v>3093512626</v>
      </c>
      <c r="Y136" s="41">
        <v>121</v>
      </c>
      <c r="Z136" s="41" t="s">
        <v>47</v>
      </c>
      <c r="AA136" s="41" t="s">
        <v>1</v>
      </c>
      <c r="AB136" s="41" t="s">
        <v>21</v>
      </c>
      <c r="AC136" s="41" t="s">
        <v>971</v>
      </c>
      <c r="AD136" s="42">
        <v>291469188.85999995</v>
      </c>
      <c r="AE136" s="42">
        <v>112718.86</v>
      </c>
      <c r="AF136" s="42">
        <v>1374268</v>
      </c>
      <c r="AG136" s="42">
        <v>292956175.71999997</v>
      </c>
    </row>
    <row r="137" spans="1:33" ht="39.75" customHeight="1">
      <c r="A137" s="53">
        <v>128</v>
      </c>
      <c r="B137" s="54" t="s">
        <v>47</v>
      </c>
      <c r="C137" s="54" t="s">
        <v>1</v>
      </c>
      <c r="D137" s="54" t="s">
        <v>29</v>
      </c>
      <c r="E137" s="29" t="str">
        <f t="shared" si="1"/>
        <v>0211010006</v>
      </c>
      <c r="F137" s="30" t="s">
        <v>972</v>
      </c>
      <c r="G137" s="31" t="s">
        <v>973</v>
      </c>
      <c r="H137" s="55" t="s">
        <v>974</v>
      </c>
      <c r="I137" s="56">
        <v>430007872</v>
      </c>
      <c r="J137" s="57" t="s">
        <v>176</v>
      </c>
      <c r="K137" s="6" t="s">
        <v>177</v>
      </c>
      <c r="L137" s="58" t="s">
        <v>975</v>
      </c>
      <c r="M137" s="59" t="s">
        <v>976</v>
      </c>
      <c r="N137" s="60" t="s">
        <v>977</v>
      </c>
      <c r="O137" s="61">
        <v>1</v>
      </c>
      <c r="P137" s="1">
        <v>128</v>
      </c>
      <c r="Q137" s="1"/>
      <c r="R137" s="1"/>
      <c r="S137" s="1"/>
      <c r="T137" s="1"/>
      <c r="U137" s="1"/>
      <c r="V137" s="51"/>
      <c r="W137" s="73" t="s">
        <v>732</v>
      </c>
      <c r="X137" s="40">
        <v>178721446</v>
      </c>
      <c r="Y137" s="41">
        <v>123</v>
      </c>
      <c r="Z137" s="41" t="s">
        <v>47</v>
      </c>
      <c r="AA137" s="41" t="s">
        <v>1</v>
      </c>
      <c r="AB137" s="41" t="s">
        <v>29</v>
      </c>
      <c r="AC137" s="41" t="s">
        <v>978</v>
      </c>
      <c r="AD137" s="42">
        <v>2127366.0299999998</v>
      </c>
      <c r="AE137" s="42">
        <v>36621.160000000003</v>
      </c>
      <c r="AF137" s="42"/>
      <c r="AG137" s="42">
        <v>2163987.19</v>
      </c>
    </row>
    <row r="138" spans="1:33" customFormat="1" ht="39.75" customHeight="1">
      <c r="A138" s="27">
        <v>129</v>
      </c>
      <c r="B138" s="28" t="s">
        <v>47</v>
      </c>
      <c r="C138" s="28" t="s">
        <v>1</v>
      </c>
      <c r="D138" s="28" t="s">
        <v>9</v>
      </c>
      <c r="E138" s="29" t="str">
        <f t="shared" si="1"/>
        <v>0211010009</v>
      </c>
      <c r="F138" s="30" t="s">
        <v>979</v>
      </c>
      <c r="G138" s="31" t="s">
        <v>980</v>
      </c>
      <c r="H138" s="32" t="s">
        <v>981</v>
      </c>
      <c r="I138" s="33">
        <v>430007872</v>
      </c>
      <c r="J138" s="34" t="s">
        <v>494</v>
      </c>
      <c r="K138" s="6" t="s">
        <v>495</v>
      </c>
      <c r="L138" s="48" t="s">
        <v>982</v>
      </c>
      <c r="M138" s="36" t="s">
        <v>983</v>
      </c>
      <c r="N138" s="48" t="s">
        <v>984</v>
      </c>
      <c r="O138" s="37">
        <v>1</v>
      </c>
      <c r="P138" s="1">
        <v>129</v>
      </c>
      <c r="Q138" s="1"/>
      <c r="R138" s="1"/>
      <c r="S138" s="1"/>
      <c r="T138" s="1"/>
      <c r="U138" s="1"/>
      <c r="V138" s="51"/>
      <c r="W138" s="96" t="s">
        <v>985</v>
      </c>
      <c r="X138" s="40">
        <v>195446507</v>
      </c>
      <c r="Y138" s="41">
        <v>124</v>
      </c>
      <c r="Z138" s="41" t="s">
        <v>47</v>
      </c>
      <c r="AA138" s="41" t="s">
        <v>1</v>
      </c>
      <c r="AB138" s="41" t="s">
        <v>9</v>
      </c>
      <c r="AC138" s="41" t="s">
        <v>979</v>
      </c>
      <c r="AD138" s="42">
        <v>3589691.42</v>
      </c>
      <c r="AE138" s="42">
        <v>7708.9</v>
      </c>
      <c r="AF138" s="42"/>
      <c r="AG138" s="42">
        <v>3597400.32</v>
      </c>
    </row>
    <row r="139" spans="1:33" customFormat="1" ht="39.75" customHeight="1">
      <c r="A139" s="27">
        <v>130</v>
      </c>
      <c r="B139" s="28" t="s">
        <v>47</v>
      </c>
      <c r="C139" s="28" t="s">
        <v>1</v>
      </c>
      <c r="D139" s="28" t="s">
        <v>10</v>
      </c>
      <c r="E139" s="29" t="str">
        <f t="shared" ref="E139:E177" si="2">+B139&amp;C139&amp;D139</f>
        <v>0211010010</v>
      </c>
      <c r="F139" s="30" t="s">
        <v>986</v>
      </c>
      <c r="G139" s="31" t="s">
        <v>987</v>
      </c>
      <c r="H139" s="32" t="s">
        <v>988</v>
      </c>
      <c r="I139" s="33">
        <v>430007872</v>
      </c>
      <c r="J139" s="34" t="s">
        <v>387</v>
      </c>
      <c r="K139" s="6" t="s">
        <v>388</v>
      </c>
      <c r="L139" s="48"/>
      <c r="M139" s="36" t="s">
        <v>989</v>
      </c>
      <c r="N139" s="48" t="s">
        <v>990</v>
      </c>
      <c r="O139" s="37">
        <v>1</v>
      </c>
      <c r="P139" s="1">
        <v>130</v>
      </c>
      <c r="Q139" s="1"/>
      <c r="R139" s="1"/>
      <c r="S139" s="1"/>
      <c r="T139" s="1"/>
      <c r="U139" s="1"/>
      <c r="V139" s="51"/>
      <c r="W139" s="89" t="s">
        <v>393</v>
      </c>
      <c r="X139" s="40">
        <v>55844960</v>
      </c>
      <c r="Y139" s="41">
        <v>125</v>
      </c>
      <c r="Z139" s="41" t="s">
        <v>47</v>
      </c>
      <c r="AA139" s="41" t="s">
        <v>1</v>
      </c>
      <c r="AB139" s="41" t="s">
        <v>10</v>
      </c>
      <c r="AC139" s="41" t="s">
        <v>986</v>
      </c>
      <c r="AD139" s="42">
        <v>276403.07</v>
      </c>
      <c r="AE139" s="42">
        <v>9406.2900000000009</v>
      </c>
      <c r="AF139" s="42"/>
      <c r="AG139" s="42">
        <v>285809.36</v>
      </c>
    </row>
    <row r="140" spans="1:33" customFormat="1" ht="39.75" customHeight="1">
      <c r="A140" s="27">
        <v>131</v>
      </c>
      <c r="B140" s="28" t="s">
        <v>48</v>
      </c>
      <c r="C140" s="28" t="s">
        <v>1</v>
      </c>
      <c r="D140" s="28" t="s">
        <v>2</v>
      </c>
      <c r="E140" s="29" t="str">
        <f t="shared" si="2"/>
        <v>0212010001</v>
      </c>
      <c r="F140" s="30" t="s">
        <v>991</v>
      </c>
      <c r="G140" s="31" t="s">
        <v>992</v>
      </c>
      <c r="H140" s="32" t="s">
        <v>993</v>
      </c>
      <c r="I140" s="33">
        <v>401007355</v>
      </c>
      <c r="J140" s="34" t="s">
        <v>186</v>
      </c>
      <c r="K140" s="6" t="s">
        <v>187</v>
      </c>
      <c r="L140" s="48" t="s">
        <v>994</v>
      </c>
      <c r="M140" s="36" t="s">
        <v>995</v>
      </c>
      <c r="N140" s="36" t="s">
        <v>996</v>
      </c>
      <c r="O140" s="37">
        <v>1</v>
      </c>
      <c r="P140" s="1">
        <v>131</v>
      </c>
      <c r="Q140" s="1">
        <v>81</v>
      </c>
      <c r="R140" s="1" t="s">
        <v>48</v>
      </c>
      <c r="S140" s="1" t="s">
        <v>1</v>
      </c>
      <c r="T140" s="1" t="s">
        <v>2</v>
      </c>
      <c r="U140" s="1" t="s">
        <v>997</v>
      </c>
      <c r="V140" s="38">
        <v>540757615.21000004</v>
      </c>
      <c r="W140" s="69" t="s">
        <v>191</v>
      </c>
      <c r="X140" s="40">
        <v>7252244405</v>
      </c>
      <c r="Y140" s="41">
        <v>126</v>
      </c>
      <c r="Z140" s="41" t="s">
        <v>48</v>
      </c>
      <c r="AA140" s="41" t="s">
        <v>1</v>
      </c>
      <c r="AB140" s="41" t="s">
        <v>2</v>
      </c>
      <c r="AC140" s="41" t="s">
        <v>998</v>
      </c>
      <c r="AD140" s="42">
        <v>18196889.309999999</v>
      </c>
      <c r="AE140" s="42">
        <v>966624.92</v>
      </c>
      <c r="AF140" s="42"/>
      <c r="AG140" s="42">
        <v>19163514.23</v>
      </c>
    </row>
    <row r="141" spans="1:33" customFormat="1" ht="39.75" customHeight="1">
      <c r="A141" s="27">
        <v>132</v>
      </c>
      <c r="B141" s="28" t="s">
        <v>48</v>
      </c>
      <c r="C141" s="28" t="s">
        <v>1</v>
      </c>
      <c r="D141" s="28" t="s">
        <v>8</v>
      </c>
      <c r="E141" s="29" t="str">
        <f t="shared" si="2"/>
        <v>0212010007</v>
      </c>
      <c r="F141" s="30" t="s">
        <v>999</v>
      </c>
      <c r="G141" s="31" t="s">
        <v>1000</v>
      </c>
      <c r="H141" s="32" t="s">
        <v>1001</v>
      </c>
      <c r="I141" s="33">
        <v>401025191</v>
      </c>
      <c r="J141" s="34" t="s">
        <v>186</v>
      </c>
      <c r="K141" s="6" t="s">
        <v>187</v>
      </c>
      <c r="L141" s="48" t="s">
        <v>1002</v>
      </c>
      <c r="M141" s="36" t="s">
        <v>1003</v>
      </c>
      <c r="N141" s="36" t="s">
        <v>1004</v>
      </c>
      <c r="O141" s="37">
        <v>1</v>
      </c>
      <c r="P141" s="1">
        <v>132</v>
      </c>
      <c r="Q141" s="1">
        <v>82</v>
      </c>
      <c r="R141" s="1" t="s">
        <v>48</v>
      </c>
      <c r="S141" s="1" t="s">
        <v>1</v>
      </c>
      <c r="T141" s="1" t="s">
        <v>8</v>
      </c>
      <c r="U141" s="1" t="s">
        <v>1005</v>
      </c>
      <c r="V141" s="38">
        <v>31956198.479999997</v>
      </c>
      <c r="W141" s="69" t="s">
        <v>191</v>
      </c>
      <c r="X141" s="40">
        <v>155144600</v>
      </c>
      <c r="Y141" s="41">
        <v>127</v>
      </c>
      <c r="Z141" s="41" t="s">
        <v>48</v>
      </c>
      <c r="AA141" s="41" t="s">
        <v>1</v>
      </c>
      <c r="AB141" s="41" t="s">
        <v>8</v>
      </c>
      <c r="AC141" s="41" t="s">
        <v>1006</v>
      </c>
      <c r="AD141" s="42">
        <v>617621.87</v>
      </c>
      <c r="AE141" s="42">
        <v>338468.8</v>
      </c>
      <c r="AF141" s="42"/>
      <c r="AG141" s="42">
        <v>956090.66999999993</v>
      </c>
    </row>
    <row r="142" spans="1:33" customFormat="1" ht="39.75" customHeight="1">
      <c r="A142" s="27">
        <v>133</v>
      </c>
      <c r="B142" s="28" t="s">
        <v>48</v>
      </c>
      <c r="C142" s="28" t="s">
        <v>1</v>
      </c>
      <c r="D142" s="28" t="s">
        <v>22</v>
      </c>
      <c r="E142" s="29" t="str">
        <f t="shared" si="2"/>
        <v>0212010008</v>
      </c>
      <c r="F142" s="110" t="s">
        <v>1007</v>
      </c>
      <c r="G142" s="31" t="s">
        <v>1008</v>
      </c>
      <c r="H142" s="32" t="s">
        <v>1009</v>
      </c>
      <c r="I142" s="33">
        <v>401025191</v>
      </c>
      <c r="J142" s="34" t="s">
        <v>125</v>
      </c>
      <c r="K142" s="6" t="s">
        <v>126</v>
      </c>
      <c r="L142" s="48" t="s">
        <v>1010</v>
      </c>
      <c r="M142" s="36" t="s">
        <v>1011</v>
      </c>
      <c r="N142" s="48" t="s">
        <v>1012</v>
      </c>
      <c r="O142" s="111" t="s">
        <v>130</v>
      </c>
      <c r="P142" s="1">
        <v>133</v>
      </c>
      <c r="Q142" s="1">
        <v>83</v>
      </c>
      <c r="R142" s="1" t="s">
        <v>48</v>
      </c>
      <c r="S142" s="1" t="s">
        <v>1</v>
      </c>
      <c r="T142" s="1" t="s">
        <v>22</v>
      </c>
      <c r="U142" s="1" t="s">
        <v>1009</v>
      </c>
      <c r="V142" s="38">
        <v>22684973.77</v>
      </c>
      <c r="W142" s="46" t="s">
        <v>132</v>
      </c>
      <c r="X142" s="40">
        <v>121887650</v>
      </c>
      <c r="Y142" s="1"/>
      <c r="Z142" s="1"/>
      <c r="AA142" s="1"/>
      <c r="AB142" s="1"/>
      <c r="AC142" s="1"/>
      <c r="AD142" s="1"/>
      <c r="AE142" s="1"/>
      <c r="AF142" s="1"/>
      <c r="AG142" s="1"/>
    </row>
    <row r="143" spans="1:33" ht="39.75" customHeight="1">
      <c r="A143" s="53">
        <v>134</v>
      </c>
      <c r="B143" s="54" t="s">
        <v>48</v>
      </c>
      <c r="C143" s="54" t="s">
        <v>1</v>
      </c>
      <c r="D143" s="54" t="s">
        <v>9</v>
      </c>
      <c r="E143" s="29" t="str">
        <f t="shared" si="2"/>
        <v>0212010009</v>
      </c>
      <c r="F143" s="30" t="s">
        <v>1013</v>
      </c>
      <c r="G143" s="87" t="s">
        <v>1014</v>
      </c>
      <c r="H143" s="74" t="s">
        <v>1015</v>
      </c>
      <c r="I143" s="56" t="s">
        <v>1016</v>
      </c>
      <c r="J143" s="57" t="s">
        <v>176</v>
      </c>
      <c r="K143" s="6" t="s">
        <v>177</v>
      </c>
      <c r="L143" s="112" t="s">
        <v>1017</v>
      </c>
      <c r="M143" s="113" t="s">
        <v>1018</v>
      </c>
      <c r="N143" s="114" t="s">
        <v>1019</v>
      </c>
      <c r="O143" s="61">
        <v>1</v>
      </c>
      <c r="P143" s="1">
        <v>134</v>
      </c>
      <c r="Q143" s="1"/>
      <c r="R143" s="1"/>
      <c r="S143" s="1"/>
      <c r="T143" s="1"/>
      <c r="U143" s="1"/>
      <c r="V143" s="51"/>
      <c r="W143" s="73" t="s">
        <v>181</v>
      </c>
      <c r="X143" s="40">
        <v>46337546</v>
      </c>
      <c r="Y143" s="41">
        <v>128</v>
      </c>
      <c r="Z143" s="41" t="s">
        <v>48</v>
      </c>
      <c r="AA143" s="41" t="s">
        <v>1</v>
      </c>
      <c r="AB143" s="41" t="s">
        <v>9</v>
      </c>
      <c r="AC143" s="41" t="s">
        <v>1020</v>
      </c>
      <c r="AD143" s="42">
        <v>1307546.94</v>
      </c>
      <c r="AE143" s="42">
        <v>335286.3</v>
      </c>
      <c r="AF143" s="42"/>
      <c r="AG143" s="42">
        <v>1642833.24</v>
      </c>
    </row>
    <row r="144" spans="1:33" ht="39.75" customHeight="1">
      <c r="A144" s="53">
        <v>135</v>
      </c>
      <c r="B144" s="54" t="s">
        <v>48</v>
      </c>
      <c r="C144" s="54" t="s">
        <v>1</v>
      </c>
      <c r="D144" s="54" t="s">
        <v>10</v>
      </c>
      <c r="E144" s="29" t="str">
        <f t="shared" si="2"/>
        <v>0212010010</v>
      </c>
      <c r="F144" s="30" t="s">
        <v>1021</v>
      </c>
      <c r="G144" s="87" t="s">
        <v>1022</v>
      </c>
      <c r="H144" s="74" t="s">
        <v>1023</v>
      </c>
      <c r="I144" s="56" t="s">
        <v>1024</v>
      </c>
      <c r="J144" s="57" t="s">
        <v>176</v>
      </c>
      <c r="K144" s="6" t="s">
        <v>177</v>
      </c>
      <c r="L144" s="58"/>
      <c r="M144" s="58" t="s">
        <v>1025</v>
      </c>
      <c r="N144" s="72" t="s">
        <v>1026</v>
      </c>
      <c r="O144" s="61">
        <v>1</v>
      </c>
      <c r="P144" s="1">
        <v>135</v>
      </c>
      <c r="Q144" s="1"/>
      <c r="R144" s="1"/>
      <c r="S144" s="1"/>
      <c r="T144" s="1"/>
      <c r="U144" s="1"/>
      <c r="V144" s="51"/>
      <c r="W144" s="73" t="s">
        <v>732</v>
      </c>
      <c r="X144" s="40">
        <v>87563048</v>
      </c>
      <c r="Y144" s="41">
        <v>129</v>
      </c>
      <c r="Z144" s="41" t="s">
        <v>48</v>
      </c>
      <c r="AA144" s="41" t="s">
        <v>1</v>
      </c>
      <c r="AB144" s="41" t="s">
        <v>10</v>
      </c>
      <c r="AC144" s="41" t="s">
        <v>1027</v>
      </c>
      <c r="AD144" s="42">
        <v>84777.67</v>
      </c>
      <c r="AE144" s="42">
        <v>0</v>
      </c>
      <c r="AF144" s="42"/>
      <c r="AG144" s="42">
        <v>84777.67</v>
      </c>
    </row>
    <row r="145" spans="1:33" customFormat="1" ht="39.75" customHeight="1">
      <c r="A145" s="27">
        <v>136</v>
      </c>
      <c r="B145" s="28" t="s">
        <v>49</v>
      </c>
      <c r="C145" s="28" t="s">
        <v>1</v>
      </c>
      <c r="D145" s="28" t="s">
        <v>2</v>
      </c>
      <c r="E145" s="29" t="str">
        <f t="shared" si="2"/>
        <v>0213010001</v>
      </c>
      <c r="F145" s="30" t="s">
        <v>1028</v>
      </c>
      <c r="G145" s="31" t="s">
        <v>1029</v>
      </c>
      <c r="H145" s="32" t="s">
        <v>1030</v>
      </c>
      <c r="I145" s="33">
        <v>401036819</v>
      </c>
      <c r="J145" s="34" t="s">
        <v>167</v>
      </c>
      <c r="K145" s="6" t="s">
        <v>168</v>
      </c>
      <c r="L145" s="48" t="s">
        <v>1031</v>
      </c>
      <c r="M145" s="36" t="s">
        <v>1032</v>
      </c>
      <c r="N145" s="36" t="s">
        <v>1033</v>
      </c>
      <c r="O145" s="45" t="s">
        <v>130</v>
      </c>
      <c r="P145" s="1">
        <v>136</v>
      </c>
      <c r="Q145" s="1">
        <v>84</v>
      </c>
      <c r="R145" s="1" t="s">
        <v>49</v>
      </c>
      <c r="S145" s="1" t="s">
        <v>1</v>
      </c>
      <c r="T145" s="1" t="s">
        <v>2</v>
      </c>
      <c r="U145" s="1" t="s">
        <v>1028</v>
      </c>
      <c r="V145" s="38">
        <v>1353032728.27</v>
      </c>
      <c r="W145" s="52" t="s">
        <v>172</v>
      </c>
      <c r="X145" s="40">
        <v>5190736760</v>
      </c>
      <c r="Y145" s="1"/>
      <c r="Z145" s="1"/>
      <c r="AA145" s="1"/>
      <c r="AB145" s="1"/>
      <c r="AC145" s="1"/>
      <c r="AD145" s="1"/>
      <c r="AE145" s="1"/>
      <c r="AF145" s="1"/>
      <c r="AG145" s="1"/>
    </row>
    <row r="146" spans="1:33" customFormat="1" ht="39.75" customHeight="1">
      <c r="A146" s="27">
        <v>137</v>
      </c>
      <c r="B146" s="28" t="s">
        <v>49</v>
      </c>
      <c r="C146" s="28" t="s">
        <v>1</v>
      </c>
      <c r="D146" s="28" t="s">
        <v>19</v>
      </c>
      <c r="E146" s="29" t="str">
        <f t="shared" si="2"/>
        <v>0213010002</v>
      </c>
      <c r="F146" s="30" t="s">
        <v>1034</v>
      </c>
      <c r="G146" s="31" t="s">
        <v>1035</v>
      </c>
      <c r="H146" s="32" t="s">
        <v>1036</v>
      </c>
      <c r="I146" s="33">
        <v>430033081</v>
      </c>
      <c r="J146" s="34" t="s">
        <v>167</v>
      </c>
      <c r="K146" s="6" t="s">
        <v>168</v>
      </c>
      <c r="L146" s="48" t="s">
        <v>1037</v>
      </c>
      <c r="M146" s="36" t="s">
        <v>1038</v>
      </c>
      <c r="N146" s="36" t="s">
        <v>1039</v>
      </c>
      <c r="O146" s="37">
        <v>1</v>
      </c>
      <c r="P146" s="1">
        <v>137</v>
      </c>
      <c r="Q146" s="1">
        <v>85</v>
      </c>
      <c r="R146" s="1" t="s">
        <v>49</v>
      </c>
      <c r="S146" s="1" t="s">
        <v>1</v>
      </c>
      <c r="T146" s="1" t="s">
        <v>19</v>
      </c>
      <c r="U146" s="1" t="s">
        <v>1040</v>
      </c>
      <c r="V146" s="38">
        <v>8037369041.7000008</v>
      </c>
      <c r="W146" s="52" t="s">
        <v>172</v>
      </c>
      <c r="X146" s="40">
        <v>3927119607</v>
      </c>
      <c r="Y146" s="41">
        <v>130</v>
      </c>
      <c r="Z146" s="41" t="s">
        <v>49</v>
      </c>
      <c r="AA146" s="41" t="s">
        <v>1</v>
      </c>
      <c r="AB146" s="41" t="s">
        <v>19</v>
      </c>
      <c r="AC146" s="41" t="s">
        <v>1041</v>
      </c>
      <c r="AD146" s="42">
        <v>5517999.2800000003</v>
      </c>
      <c r="AE146" s="42">
        <v>55977.79</v>
      </c>
      <c r="AF146" s="42"/>
      <c r="AG146" s="42">
        <v>5573977.0700000003</v>
      </c>
    </row>
    <row r="147" spans="1:33" customFormat="1" ht="39.75" customHeight="1">
      <c r="A147" s="27">
        <v>138</v>
      </c>
      <c r="B147" s="28" t="s">
        <v>50</v>
      </c>
      <c r="C147" s="28" t="s">
        <v>1</v>
      </c>
      <c r="D147" s="28" t="s">
        <v>2</v>
      </c>
      <c r="E147" s="29" t="str">
        <f t="shared" si="2"/>
        <v>0214010001</v>
      </c>
      <c r="F147" s="30" t="s">
        <v>1042</v>
      </c>
      <c r="G147" s="31" t="s">
        <v>1043</v>
      </c>
      <c r="H147" s="32" t="s">
        <v>1044</v>
      </c>
      <c r="I147" s="33">
        <v>401007371</v>
      </c>
      <c r="J147" s="34" t="s">
        <v>358</v>
      </c>
      <c r="K147" s="6" t="s">
        <v>388</v>
      </c>
      <c r="L147" s="48" t="s">
        <v>1045</v>
      </c>
      <c r="M147" s="36" t="s">
        <v>1046</v>
      </c>
      <c r="N147" s="36" t="s">
        <v>1047</v>
      </c>
      <c r="O147" s="37">
        <v>1</v>
      </c>
      <c r="P147" s="1">
        <v>138</v>
      </c>
      <c r="Q147" s="1">
        <v>86</v>
      </c>
      <c r="R147" s="1" t="s">
        <v>50</v>
      </c>
      <c r="S147" s="1" t="s">
        <v>1</v>
      </c>
      <c r="T147" s="1" t="s">
        <v>2</v>
      </c>
      <c r="U147" s="1" t="s">
        <v>1048</v>
      </c>
      <c r="V147" s="38">
        <v>5320803677.9399996</v>
      </c>
      <c r="W147" s="89" t="s">
        <v>393</v>
      </c>
      <c r="X147" s="40">
        <v>11715033645</v>
      </c>
      <c r="Y147" s="41">
        <v>131</v>
      </c>
      <c r="Z147" s="41" t="s">
        <v>50</v>
      </c>
      <c r="AA147" s="41" t="s">
        <v>1</v>
      </c>
      <c r="AB147" s="41" t="s">
        <v>2</v>
      </c>
      <c r="AC147" s="41" t="s">
        <v>1042</v>
      </c>
      <c r="AD147" s="42">
        <v>144558292.89000002</v>
      </c>
      <c r="AE147" s="42">
        <v>112887.38</v>
      </c>
      <c r="AF147" s="42">
        <v>12684125.98</v>
      </c>
      <c r="AG147" s="42">
        <v>157355306.25</v>
      </c>
    </row>
    <row r="148" spans="1:33" customFormat="1" ht="39.75" customHeight="1">
      <c r="A148" s="27">
        <v>139</v>
      </c>
      <c r="B148" s="28" t="s">
        <v>51</v>
      </c>
      <c r="C148" s="28" t="s">
        <v>1</v>
      </c>
      <c r="D148" s="28" t="s">
        <v>2</v>
      </c>
      <c r="E148" s="29" t="str">
        <f t="shared" si="2"/>
        <v>0215010001</v>
      </c>
      <c r="F148" s="30" t="s">
        <v>1049</v>
      </c>
      <c r="G148" s="31" t="s">
        <v>1050</v>
      </c>
      <c r="H148" s="32" t="s">
        <v>1051</v>
      </c>
      <c r="I148" s="33">
        <v>401500647</v>
      </c>
      <c r="J148" s="34" t="s">
        <v>136</v>
      </c>
      <c r="K148" s="6" t="s">
        <v>137</v>
      </c>
      <c r="L148" s="48" t="s">
        <v>1052</v>
      </c>
      <c r="M148" s="36" t="s">
        <v>1053</v>
      </c>
      <c r="N148" s="36" t="s">
        <v>1054</v>
      </c>
      <c r="O148" s="37">
        <v>1</v>
      </c>
      <c r="P148" s="1">
        <v>139</v>
      </c>
      <c r="Q148" s="1">
        <v>87</v>
      </c>
      <c r="R148" s="1" t="s">
        <v>51</v>
      </c>
      <c r="S148" s="1" t="s">
        <v>1</v>
      </c>
      <c r="T148" s="1" t="s">
        <v>2</v>
      </c>
      <c r="U148" s="1" t="s">
        <v>1055</v>
      </c>
      <c r="V148" s="38">
        <v>127724215.55000001</v>
      </c>
      <c r="W148" s="47" t="s">
        <v>142</v>
      </c>
      <c r="X148" s="40">
        <v>808551026</v>
      </c>
      <c r="Y148" s="41">
        <v>132</v>
      </c>
      <c r="Z148" s="41" t="s">
        <v>51</v>
      </c>
      <c r="AA148" s="41" t="s">
        <v>1</v>
      </c>
      <c r="AB148" s="41" t="s">
        <v>2</v>
      </c>
      <c r="AC148" s="41" t="s">
        <v>1056</v>
      </c>
      <c r="AD148" s="42">
        <v>10652001.17</v>
      </c>
      <c r="AE148" s="42">
        <v>476338.04</v>
      </c>
      <c r="AF148" s="42"/>
      <c r="AG148" s="42">
        <v>11128339.209999999</v>
      </c>
    </row>
    <row r="149" spans="1:33" customFormat="1" ht="39.75" customHeight="1">
      <c r="A149" s="27">
        <v>140</v>
      </c>
      <c r="B149" s="28" t="s">
        <v>52</v>
      </c>
      <c r="C149" s="28" t="s">
        <v>1</v>
      </c>
      <c r="D149" s="28" t="s">
        <v>2</v>
      </c>
      <c r="E149" s="29" t="str">
        <f t="shared" si="2"/>
        <v>0216010001</v>
      </c>
      <c r="F149" s="30" t="s">
        <v>1057</v>
      </c>
      <c r="G149" s="31" t="s">
        <v>1058</v>
      </c>
      <c r="H149" s="32" t="s">
        <v>1059</v>
      </c>
      <c r="I149" s="33">
        <v>401510367</v>
      </c>
      <c r="J149" s="34" t="s">
        <v>282</v>
      </c>
      <c r="K149" s="6" t="s">
        <v>283</v>
      </c>
      <c r="L149" s="48" t="s">
        <v>1060</v>
      </c>
      <c r="M149" s="36" t="s">
        <v>1061</v>
      </c>
      <c r="N149" s="36" t="s">
        <v>1062</v>
      </c>
      <c r="O149" s="37">
        <v>1</v>
      </c>
      <c r="P149" s="1">
        <v>140</v>
      </c>
      <c r="Q149" s="1">
        <v>88</v>
      </c>
      <c r="R149" s="1" t="s">
        <v>52</v>
      </c>
      <c r="S149" s="1" t="s">
        <v>1</v>
      </c>
      <c r="T149" s="1" t="s">
        <v>2</v>
      </c>
      <c r="U149" s="1" t="s">
        <v>1057</v>
      </c>
      <c r="V149" s="38">
        <v>358672796.75999999</v>
      </c>
      <c r="W149" s="79" t="s">
        <v>288</v>
      </c>
      <c r="X149" s="40">
        <v>2142627430</v>
      </c>
      <c r="Y149" s="41">
        <v>133</v>
      </c>
      <c r="Z149" s="41" t="s">
        <v>52</v>
      </c>
      <c r="AA149" s="41" t="s">
        <v>1</v>
      </c>
      <c r="AB149" s="41" t="s">
        <v>2</v>
      </c>
      <c r="AC149" s="41" t="s">
        <v>1057</v>
      </c>
      <c r="AD149" s="42">
        <v>12077088.050000001</v>
      </c>
      <c r="AE149" s="42">
        <v>1263863.46</v>
      </c>
      <c r="AF149" s="42">
        <v>41292866.739999995</v>
      </c>
      <c r="AG149" s="42">
        <v>54633818.25</v>
      </c>
    </row>
    <row r="150" spans="1:33" customFormat="1" ht="39.75" customHeight="1">
      <c r="A150" s="27">
        <v>141</v>
      </c>
      <c r="B150" s="28" t="s">
        <v>52</v>
      </c>
      <c r="C150" s="28" t="s">
        <v>1</v>
      </c>
      <c r="D150" s="28" t="s">
        <v>19</v>
      </c>
      <c r="E150" s="29" t="str">
        <f t="shared" si="2"/>
        <v>0216010002</v>
      </c>
      <c r="F150" s="30" t="s">
        <v>1063</v>
      </c>
      <c r="G150" s="31" t="s">
        <v>1064</v>
      </c>
      <c r="H150" s="32" t="s">
        <v>1063</v>
      </c>
      <c r="I150" s="33">
        <v>430132871</v>
      </c>
      <c r="J150" s="34" t="s">
        <v>282</v>
      </c>
      <c r="K150" s="6" t="s">
        <v>283</v>
      </c>
      <c r="L150" s="48" t="s">
        <v>1065</v>
      </c>
      <c r="M150" s="36" t="s">
        <v>1066</v>
      </c>
      <c r="N150" s="36" t="s">
        <v>1067</v>
      </c>
      <c r="O150" s="37">
        <v>1</v>
      </c>
      <c r="P150" s="1">
        <v>141</v>
      </c>
      <c r="Q150" s="1"/>
      <c r="R150" s="1"/>
      <c r="S150" s="1"/>
      <c r="T150" s="1"/>
      <c r="U150" s="1"/>
      <c r="V150" s="51"/>
      <c r="W150" s="79" t="s">
        <v>288</v>
      </c>
      <c r="X150" s="40">
        <v>74493756</v>
      </c>
      <c r="Y150" s="41">
        <v>134</v>
      </c>
      <c r="Z150" s="41" t="s">
        <v>52</v>
      </c>
      <c r="AA150" s="41" t="s">
        <v>1</v>
      </c>
      <c r="AB150" s="41" t="s">
        <v>19</v>
      </c>
      <c r="AC150" s="41" t="s">
        <v>1063</v>
      </c>
      <c r="AD150" s="42">
        <v>81924.3</v>
      </c>
      <c r="AE150" s="42"/>
      <c r="AF150" s="42"/>
      <c r="AG150" s="42">
        <v>81924.3</v>
      </c>
    </row>
    <row r="151" spans="1:33" customFormat="1" ht="39.75" customHeight="1">
      <c r="A151" s="27">
        <v>142</v>
      </c>
      <c r="B151" s="28" t="s">
        <v>52</v>
      </c>
      <c r="C151" s="28" t="s">
        <v>1</v>
      </c>
      <c r="D151" s="28" t="s">
        <v>20</v>
      </c>
      <c r="E151" s="29" t="str">
        <f t="shared" si="2"/>
        <v>0216010003</v>
      </c>
      <c r="F151" s="30" t="s">
        <v>1068</v>
      </c>
      <c r="G151" s="31" t="s">
        <v>1069</v>
      </c>
      <c r="H151" s="32" t="s">
        <v>1070</v>
      </c>
      <c r="I151" s="33">
        <v>401031337</v>
      </c>
      <c r="J151" s="34" t="s">
        <v>282</v>
      </c>
      <c r="K151" s="6" t="s">
        <v>283</v>
      </c>
      <c r="L151" s="48" t="s">
        <v>1071</v>
      </c>
      <c r="M151" s="36" t="s">
        <v>1072</v>
      </c>
      <c r="N151" s="36" t="s">
        <v>1073</v>
      </c>
      <c r="O151" s="37">
        <v>1</v>
      </c>
      <c r="P151" s="1">
        <v>142</v>
      </c>
      <c r="Q151" s="1">
        <v>89</v>
      </c>
      <c r="R151" s="1" t="s">
        <v>52</v>
      </c>
      <c r="S151" s="1" t="s">
        <v>1</v>
      </c>
      <c r="T151" s="1" t="s">
        <v>20</v>
      </c>
      <c r="U151" s="1" t="s">
        <v>1068</v>
      </c>
      <c r="V151" s="38">
        <v>1493848.75</v>
      </c>
      <c r="W151" s="79" t="s">
        <v>288</v>
      </c>
      <c r="X151" s="40">
        <v>148159620</v>
      </c>
      <c r="Y151" s="41">
        <v>135</v>
      </c>
      <c r="Z151" s="41" t="s">
        <v>52</v>
      </c>
      <c r="AA151" s="41" t="s">
        <v>1</v>
      </c>
      <c r="AB151" s="41" t="s">
        <v>20</v>
      </c>
      <c r="AC151" s="41" t="s">
        <v>1068</v>
      </c>
      <c r="AD151" s="42">
        <v>1497314.89</v>
      </c>
      <c r="AE151" s="42"/>
      <c r="AF151" s="42"/>
      <c r="AG151" s="42">
        <v>1497314.89</v>
      </c>
    </row>
    <row r="152" spans="1:33" customFormat="1" ht="39.75" customHeight="1">
      <c r="A152" s="27">
        <v>143</v>
      </c>
      <c r="B152" s="28" t="s">
        <v>52</v>
      </c>
      <c r="C152" s="28" t="s">
        <v>1</v>
      </c>
      <c r="D152" s="28" t="s">
        <v>7</v>
      </c>
      <c r="E152" s="29" t="str">
        <f t="shared" si="2"/>
        <v>0216010005</v>
      </c>
      <c r="F152" s="30" t="s">
        <v>1074</v>
      </c>
      <c r="G152" s="115" t="s">
        <v>1075</v>
      </c>
      <c r="H152" s="94" t="s">
        <v>1074</v>
      </c>
      <c r="I152" s="70"/>
      <c r="J152" s="34" t="s">
        <v>603</v>
      </c>
      <c r="K152" s="6" t="s">
        <v>604</v>
      </c>
      <c r="L152" s="48"/>
      <c r="M152" s="36" t="s">
        <v>1076</v>
      </c>
      <c r="N152" s="43" t="s">
        <v>1077</v>
      </c>
      <c r="O152" s="45" t="s">
        <v>130</v>
      </c>
      <c r="P152" s="1">
        <v>143</v>
      </c>
      <c r="Q152" s="1"/>
      <c r="R152" s="1"/>
      <c r="S152" s="1"/>
      <c r="T152" s="1"/>
      <c r="U152" s="1"/>
      <c r="V152" s="51"/>
      <c r="W152" s="100" t="s">
        <v>609</v>
      </c>
      <c r="X152" s="40">
        <v>480013298</v>
      </c>
      <c r="Y152" s="1"/>
      <c r="Z152" s="1"/>
      <c r="AA152" s="1"/>
      <c r="AB152" s="1"/>
      <c r="AC152" s="1"/>
      <c r="AD152" s="1"/>
      <c r="AE152" s="1"/>
      <c r="AF152" s="1"/>
      <c r="AG152" s="1"/>
    </row>
    <row r="153" spans="1:33" customFormat="1" ht="39.75" customHeight="1">
      <c r="A153" s="27">
        <v>144</v>
      </c>
      <c r="B153" s="28" t="s">
        <v>53</v>
      </c>
      <c r="C153" s="28" t="s">
        <v>1</v>
      </c>
      <c r="D153" s="28" t="s">
        <v>2</v>
      </c>
      <c r="E153" s="29" t="str">
        <f t="shared" si="2"/>
        <v>0217010001</v>
      </c>
      <c r="F153" s="30" t="s">
        <v>1078</v>
      </c>
      <c r="G153" s="31" t="s">
        <v>1079</v>
      </c>
      <c r="H153" s="32" t="s">
        <v>1080</v>
      </c>
      <c r="I153" s="33">
        <v>401052962</v>
      </c>
      <c r="J153" s="34" t="s">
        <v>136</v>
      </c>
      <c r="K153" s="6" t="s">
        <v>137</v>
      </c>
      <c r="L153" s="48" t="s">
        <v>1081</v>
      </c>
      <c r="M153" s="36" t="s">
        <v>1082</v>
      </c>
      <c r="N153" s="36" t="s">
        <v>1083</v>
      </c>
      <c r="O153" s="37">
        <v>1</v>
      </c>
      <c r="P153" s="1">
        <v>144</v>
      </c>
      <c r="Q153" s="1"/>
      <c r="R153" s="1"/>
      <c r="S153" s="1"/>
      <c r="T153" s="1"/>
      <c r="U153" s="1"/>
      <c r="V153" s="51"/>
      <c r="W153" s="47" t="s">
        <v>142</v>
      </c>
      <c r="X153" s="40">
        <v>718371561</v>
      </c>
      <c r="Y153" s="41">
        <v>136</v>
      </c>
      <c r="Z153" s="41" t="s">
        <v>53</v>
      </c>
      <c r="AA153" s="41" t="s">
        <v>1</v>
      </c>
      <c r="AB153" s="41" t="s">
        <v>2</v>
      </c>
      <c r="AC153" s="41" t="s">
        <v>1078</v>
      </c>
      <c r="AD153" s="42">
        <v>3864988.39</v>
      </c>
      <c r="AE153" s="42">
        <v>301846.11</v>
      </c>
      <c r="AF153" s="42"/>
      <c r="AG153" s="42">
        <v>4166834.5</v>
      </c>
    </row>
    <row r="154" spans="1:33" customFormat="1" ht="39.75" customHeight="1">
      <c r="A154" s="27">
        <v>145</v>
      </c>
      <c r="B154" s="28" t="s">
        <v>54</v>
      </c>
      <c r="C154" s="28" t="s">
        <v>1</v>
      </c>
      <c r="D154" s="28" t="s">
        <v>2</v>
      </c>
      <c r="E154" s="29" t="str">
        <f t="shared" si="2"/>
        <v>0218010001</v>
      </c>
      <c r="F154" s="30" t="s">
        <v>1084</v>
      </c>
      <c r="G154" s="31" t="s">
        <v>1085</v>
      </c>
      <c r="H154" s="32" t="s">
        <v>1086</v>
      </c>
      <c r="I154" s="70">
        <v>422000421</v>
      </c>
      <c r="J154" s="34" t="s">
        <v>603</v>
      </c>
      <c r="K154" s="6" t="s">
        <v>604</v>
      </c>
      <c r="L154" s="48" t="s">
        <v>1087</v>
      </c>
      <c r="M154" s="36" t="s">
        <v>1088</v>
      </c>
      <c r="N154" s="36" t="s">
        <v>1089</v>
      </c>
      <c r="O154" s="37">
        <v>1</v>
      </c>
      <c r="P154" s="1">
        <v>145</v>
      </c>
      <c r="Q154" s="1">
        <v>90</v>
      </c>
      <c r="R154" s="1" t="s">
        <v>54</v>
      </c>
      <c r="S154" s="1" t="s">
        <v>1</v>
      </c>
      <c r="T154" s="1" t="s">
        <v>2</v>
      </c>
      <c r="U154" s="1" t="s">
        <v>1084</v>
      </c>
      <c r="V154" s="38">
        <v>3239473480.2000003</v>
      </c>
      <c r="W154" s="100" t="s">
        <v>609</v>
      </c>
      <c r="X154" s="40">
        <v>12821451691</v>
      </c>
      <c r="Y154" s="41">
        <v>137</v>
      </c>
      <c r="Z154" s="41" t="s">
        <v>54</v>
      </c>
      <c r="AA154" s="41" t="s">
        <v>1</v>
      </c>
      <c r="AB154" s="41" t="s">
        <v>2</v>
      </c>
      <c r="AC154" s="41" t="s">
        <v>1090</v>
      </c>
      <c r="AD154" s="42">
        <v>6948324.5</v>
      </c>
      <c r="AE154" s="42"/>
      <c r="AF154" s="42"/>
      <c r="AG154" s="42">
        <v>6948324.5</v>
      </c>
    </row>
    <row r="155" spans="1:33" ht="39.75" customHeight="1">
      <c r="A155" s="53">
        <v>146</v>
      </c>
      <c r="B155" s="54" t="s">
        <v>54</v>
      </c>
      <c r="C155" s="54" t="s">
        <v>1</v>
      </c>
      <c r="D155" s="54" t="s">
        <v>8</v>
      </c>
      <c r="E155" s="29" t="str">
        <f t="shared" si="2"/>
        <v>0218010007</v>
      </c>
      <c r="F155" s="30" t="s">
        <v>1091</v>
      </c>
      <c r="G155" s="31" t="s">
        <v>1092</v>
      </c>
      <c r="H155" s="55" t="s">
        <v>1093</v>
      </c>
      <c r="I155" s="56" t="s">
        <v>214</v>
      </c>
      <c r="J155" s="57" t="s">
        <v>176</v>
      </c>
      <c r="K155" s="6" t="s">
        <v>177</v>
      </c>
      <c r="L155" s="72" t="s">
        <v>215</v>
      </c>
      <c r="M155" s="58" t="s">
        <v>216</v>
      </c>
      <c r="N155" s="72" t="s">
        <v>217</v>
      </c>
      <c r="O155" s="76" t="s">
        <v>130</v>
      </c>
      <c r="P155" s="1">
        <v>146</v>
      </c>
      <c r="Q155" s="1">
        <v>91</v>
      </c>
      <c r="R155" s="1" t="s">
        <v>54</v>
      </c>
      <c r="S155" s="1" t="s">
        <v>1</v>
      </c>
      <c r="T155" s="1" t="s">
        <v>8</v>
      </c>
      <c r="U155" s="1" t="s">
        <v>1091</v>
      </c>
      <c r="V155" s="38">
        <v>1574411098.79</v>
      </c>
      <c r="W155" s="73" t="s">
        <v>181</v>
      </c>
      <c r="X155" s="40">
        <v>2453000000</v>
      </c>
      <c r="Y155" s="1"/>
      <c r="Z155" s="1"/>
      <c r="AA155" s="1"/>
      <c r="AB155" s="1"/>
      <c r="AC155" s="1"/>
      <c r="AD155" s="1"/>
      <c r="AE155" s="1"/>
      <c r="AF155" s="1"/>
      <c r="AG155" s="1"/>
    </row>
    <row r="156" spans="1:33" customFormat="1" ht="39.75" customHeight="1">
      <c r="A156" s="27">
        <v>147</v>
      </c>
      <c r="B156" s="28" t="s">
        <v>55</v>
      </c>
      <c r="C156" s="28" t="s">
        <v>1</v>
      </c>
      <c r="D156" s="28" t="s">
        <v>2</v>
      </c>
      <c r="E156" s="29" t="str">
        <f t="shared" si="2"/>
        <v>0219010001</v>
      </c>
      <c r="F156" s="30" t="s">
        <v>1094</v>
      </c>
      <c r="G156" s="31" t="s">
        <v>1095</v>
      </c>
      <c r="H156" s="32" t="s">
        <v>1096</v>
      </c>
      <c r="I156" s="33">
        <v>401505657</v>
      </c>
      <c r="J156" s="34" t="s">
        <v>136</v>
      </c>
      <c r="K156" s="6" t="s">
        <v>137</v>
      </c>
      <c r="L156" s="48" t="s">
        <v>1097</v>
      </c>
      <c r="M156" s="36" t="s">
        <v>1098</v>
      </c>
      <c r="N156" s="36" t="s">
        <v>1099</v>
      </c>
      <c r="O156" s="37">
        <v>1</v>
      </c>
      <c r="P156" s="1">
        <v>147</v>
      </c>
      <c r="Q156" s="1">
        <v>92</v>
      </c>
      <c r="R156" s="1" t="s">
        <v>55</v>
      </c>
      <c r="S156" s="1" t="s">
        <v>1</v>
      </c>
      <c r="T156" s="1" t="s">
        <v>2</v>
      </c>
      <c r="U156" s="1" t="s">
        <v>1100</v>
      </c>
      <c r="V156" s="38">
        <v>181044513</v>
      </c>
      <c r="W156" s="47" t="s">
        <v>142</v>
      </c>
      <c r="X156" s="40">
        <v>15120144140</v>
      </c>
      <c r="Y156" s="41">
        <v>138</v>
      </c>
      <c r="Z156" s="41" t="s">
        <v>55</v>
      </c>
      <c r="AA156" s="41" t="s">
        <v>1</v>
      </c>
      <c r="AB156" s="41" t="s">
        <v>2</v>
      </c>
      <c r="AC156" s="41" t="s">
        <v>1094</v>
      </c>
      <c r="AD156" s="42">
        <v>16683367.020000001</v>
      </c>
      <c r="AE156" s="42">
        <v>2205568.65</v>
      </c>
      <c r="AF156" s="42"/>
      <c r="AG156" s="42">
        <v>18888935.670000002</v>
      </c>
    </row>
    <row r="157" spans="1:33" customFormat="1" ht="39.75" customHeight="1">
      <c r="A157" s="27">
        <v>148</v>
      </c>
      <c r="B157" s="28" t="s">
        <v>55</v>
      </c>
      <c r="C157" s="28" t="s">
        <v>1</v>
      </c>
      <c r="D157" s="28" t="s">
        <v>19</v>
      </c>
      <c r="E157" s="29" t="str">
        <f t="shared" si="2"/>
        <v>0219010002</v>
      </c>
      <c r="F157" s="30" t="s">
        <v>1101</v>
      </c>
      <c r="G157" s="31" t="s">
        <v>1102</v>
      </c>
      <c r="H157" s="32" t="s">
        <v>1103</v>
      </c>
      <c r="I157" s="33">
        <v>423000589</v>
      </c>
      <c r="J157" s="34" t="s">
        <v>136</v>
      </c>
      <c r="K157" s="6" t="s">
        <v>137</v>
      </c>
      <c r="L157" s="48" t="s">
        <v>1104</v>
      </c>
      <c r="M157" s="36" t="s">
        <v>1105</v>
      </c>
      <c r="N157" s="36" t="s">
        <v>1106</v>
      </c>
      <c r="O157" s="37">
        <v>1</v>
      </c>
      <c r="P157" s="1">
        <v>148</v>
      </c>
      <c r="Q157" s="1">
        <v>93</v>
      </c>
      <c r="R157" s="1" t="s">
        <v>55</v>
      </c>
      <c r="S157" s="1" t="s">
        <v>1</v>
      </c>
      <c r="T157" s="1" t="s">
        <v>19</v>
      </c>
      <c r="U157" s="1" t="s">
        <v>1103</v>
      </c>
      <c r="V157" s="38">
        <v>35925647.920000002</v>
      </c>
      <c r="W157" s="47" t="s">
        <v>142</v>
      </c>
      <c r="X157" s="40">
        <v>388906207</v>
      </c>
      <c r="Y157" s="41">
        <v>139</v>
      </c>
      <c r="Z157" s="41" t="s">
        <v>55</v>
      </c>
      <c r="AA157" s="41" t="s">
        <v>1</v>
      </c>
      <c r="AB157" s="41" t="s">
        <v>19</v>
      </c>
      <c r="AC157" s="41" t="s">
        <v>1107</v>
      </c>
      <c r="AD157" s="42">
        <v>10031061.74</v>
      </c>
      <c r="AE157" s="42">
        <v>29988.880000000001</v>
      </c>
      <c r="AF157" s="42"/>
      <c r="AG157" s="42">
        <v>10061050.620000001</v>
      </c>
    </row>
    <row r="158" spans="1:33" customFormat="1" ht="39.75" customHeight="1">
      <c r="A158" s="27">
        <v>149</v>
      </c>
      <c r="B158" s="28" t="s">
        <v>55</v>
      </c>
      <c r="C158" s="28" t="s">
        <v>1</v>
      </c>
      <c r="D158" s="28" t="s">
        <v>20</v>
      </c>
      <c r="E158" s="29" t="str">
        <f t="shared" si="2"/>
        <v>0219010003</v>
      </c>
      <c r="F158" s="30" t="s">
        <v>1108</v>
      </c>
      <c r="G158" s="31" t="s">
        <v>1109</v>
      </c>
      <c r="H158" s="32" t="s">
        <v>1110</v>
      </c>
      <c r="I158" s="33">
        <v>430127051</v>
      </c>
      <c r="J158" s="34" t="s">
        <v>125</v>
      </c>
      <c r="K158" s="6" t="s">
        <v>126</v>
      </c>
      <c r="L158" s="48" t="s">
        <v>1111</v>
      </c>
      <c r="M158" s="36" t="s">
        <v>1112</v>
      </c>
      <c r="N158" s="36" t="s">
        <v>1113</v>
      </c>
      <c r="O158" s="37">
        <v>1</v>
      </c>
      <c r="P158" s="1">
        <v>149</v>
      </c>
      <c r="Q158" s="1"/>
      <c r="R158" s="1"/>
      <c r="S158" s="1"/>
      <c r="T158" s="1"/>
      <c r="U158" s="1"/>
      <c r="V158" s="51"/>
      <c r="W158" s="46" t="s">
        <v>132</v>
      </c>
      <c r="X158" s="40">
        <v>565945118</v>
      </c>
      <c r="Y158" s="41">
        <v>140</v>
      </c>
      <c r="Z158" s="41" t="s">
        <v>55</v>
      </c>
      <c r="AA158" s="41" t="s">
        <v>1</v>
      </c>
      <c r="AB158" s="41" t="s">
        <v>20</v>
      </c>
      <c r="AC158" s="41" t="s">
        <v>1114</v>
      </c>
      <c r="AD158" s="42">
        <v>12420064.949999999</v>
      </c>
      <c r="AE158" s="42">
        <v>37438.449999999997</v>
      </c>
      <c r="AF158" s="42"/>
      <c r="AG158" s="42">
        <v>12457503.399999999</v>
      </c>
    </row>
    <row r="159" spans="1:33" customFormat="1" ht="39.75" customHeight="1">
      <c r="A159" s="27">
        <v>150</v>
      </c>
      <c r="B159" s="28" t="s">
        <v>55</v>
      </c>
      <c r="C159" s="28" t="s">
        <v>1</v>
      </c>
      <c r="D159" s="28" t="s">
        <v>21</v>
      </c>
      <c r="E159" s="29" t="str">
        <f t="shared" si="2"/>
        <v>0219010004</v>
      </c>
      <c r="F159" s="30" t="s">
        <v>1115</v>
      </c>
      <c r="G159" s="31" t="s">
        <v>1116</v>
      </c>
      <c r="H159" s="32" t="s">
        <v>1115</v>
      </c>
      <c r="I159" s="33">
        <v>430127051</v>
      </c>
      <c r="J159" s="34" t="s">
        <v>136</v>
      </c>
      <c r="K159" s="6" t="s">
        <v>137</v>
      </c>
      <c r="L159" s="48" t="s">
        <v>1117</v>
      </c>
      <c r="M159" s="48" t="s">
        <v>1118</v>
      </c>
      <c r="N159" s="48" t="s">
        <v>1119</v>
      </c>
      <c r="O159" s="37">
        <v>1</v>
      </c>
      <c r="P159" s="1">
        <v>150</v>
      </c>
      <c r="Q159" s="1"/>
      <c r="R159" s="1"/>
      <c r="S159" s="1"/>
      <c r="T159" s="1"/>
      <c r="U159" s="1"/>
      <c r="V159" s="51"/>
      <c r="W159" s="47" t="s">
        <v>142</v>
      </c>
      <c r="X159" s="40">
        <v>38241822</v>
      </c>
      <c r="Y159" s="41">
        <v>141</v>
      </c>
      <c r="Z159" s="41" t="s">
        <v>55</v>
      </c>
      <c r="AA159" s="41" t="s">
        <v>1</v>
      </c>
      <c r="AB159" s="41" t="s">
        <v>21</v>
      </c>
      <c r="AC159" s="41" t="s">
        <v>1115</v>
      </c>
      <c r="AD159" s="42">
        <v>86772.73</v>
      </c>
      <c r="AE159" s="42"/>
      <c r="AF159" s="42"/>
      <c r="AG159" s="42">
        <v>86772.73</v>
      </c>
    </row>
    <row r="160" spans="1:33" customFormat="1" ht="39.75" customHeight="1">
      <c r="A160" s="27">
        <v>151</v>
      </c>
      <c r="B160" s="28" t="s">
        <v>56</v>
      </c>
      <c r="C160" s="28" t="s">
        <v>1</v>
      </c>
      <c r="D160" s="28" t="s">
        <v>2</v>
      </c>
      <c r="E160" s="29" t="str">
        <f t="shared" si="2"/>
        <v>0220010001</v>
      </c>
      <c r="F160" s="30" t="s">
        <v>1120</v>
      </c>
      <c r="G160" s="31" t="s">
        <v>1121</v>
      </c>
      <c r="H160" s="32" t="s">
        <v>1122</v>
      </c>
      <c r="I160" s="70">
        <v>401036772</v>
      </c>
      <c r="J160" s="34" t="s">
        <v>603</v>
      </c>
      <c r="K160" s="6" t="s">
        <v>604</v>
      </c>
      <c r="L160" s="48" t="s">
        <v>1123</v>
      </c>
      <c r="M160" s="36" t="s">
        <v>1124</v>
      </c>
      <c r="N160" s="36" t="s">
        <v>1125</v>
      </c>
      <c r="O160" s="37">
        <v>1</v>
      </c>
      <c r="P160" s="1">
        <v>151</v>
      </c>
      <c r="Q160" s="1">
        <v>94</v>
      </c>
      <c r="R160" s="1" t="s">
        <v>56</v>
      </c>
      <c r="S160" s="1" t="s">
        <v>1</v>
      </c>
      <c r="T160" s="1" t="s">
        <v>2</v>
      </c>
      <c r="U160" s="1" t="s">
        <v>1126</v>
      </c>
      <c r="V160" s="38">
        <v>10032923701.34</v>
      </c>
      <c r="W160" s="100" t="s">
        <v>609</v>
      </c>
      <c r="X160" s="40">
        <v>1859791144</v>
      </c>
      <c r="Y160" s="41">
        <v>142</v>
      </c>
      <c r="Z160" s="41" t="s">
        <v>56</v>
      </c>
      <c r="AA160" s="41" t="s">
        <v>1</v>
      </c>
      <c r="AB160" s="41" t="s">
        <v>2</v>
      </c>
      <c r="AC160" s="41" t="s">
        <v>1120</v>
      </c>
      <c r="AD160" s="42">
        <v>12417630.42</v>
      </c>
      <c r="AE160" s="42">
        <v>943322.84</v>
      </c>
      <c r="AF160" s="42"/>
      <c r="AG160" s="42">
        <v>13360953.26</v>
      </c>
    </row>
    <row r="161" spans="1:33" customFormat="1" ht="39.75" customHeight="1">
      <c r="A161" s="27">
        <v>152</v>
      </c>
      <c r="B161" s="28" t="s">
        <v>56</v>
      </c>
      <c r="C161" s="28" t="s">
        <v>1</v>
      </c>
      <c r="D161" s="28" t="s">
        <v>7</v>
      </c>
      <c r="E161" s="29" t="str">
        <f t="shared" si="2"/>
        <v>0220010005</v>
      </c>
      <c r="F161" s="30" t="s">
        <v>1127</v>
      </c>
      <c r="G161" s="31" t="s">
        <v>1128</v>
      </c>
      <c r="H161" s="32" t="s">
        <v>1129</v>
      </c>
      <c r="I161" s="70">
        <v>401505193</v>
      </c>
      <c r="J161" s="34" t="s">
        <v>603</v>
      </c>
      <c r="K161" s="6" t="s">
        <v>604</v>
      </c>
      <c r="L161" s="48" t="s">
        <v>1130</v>
      </c>
      <c r="M161" s="36" t="s">
        <v>1131</v>
      </c>
      <c r="N161" s="36" t="s">
        <v>1132</v>
      </c>
      <c r="O161" s="37">
        <v>1</v>
      </c>
      <c r="P161" s="1">
        <v>152</v>
      </c>
      <c r="Q161" s="1">
        <v>96</v>
      </c>
      <c r="R161" s="1" t="s">
        <v>56</v>
      </c>
      <c r="S161" s="1" t="s">
        <v>1</v>
      </c>
      <c r="T161" s="1" t="s">
        <v>7</v>
      </c>
      <c r="U161" s="1" t="s">
        <v>1133</v>
      </c>
      <c r="V161" s="38">
        <v>2871576081.5899997</v>
      </c>
      <c r="W161" s="100" t="s">
        <v>609</v>
      </c>
      <c r="X161" s="40">
        <v>1362523871</v>
      </c>
      <c r="Y161" s="41">
        <v>143</v>
      </c>
      <c r="Z161" s="41" t="s">
        <v>56</v>
      </c>
      <c r="AA161" s="41" t="s">
        <v>1</v>
      </c>
      <c r="AB161" s="41" t="s">
        <v>7</v>
      </c>
      <c r="AC161" s="41" t="s">
        <v>1127</v>
      </c>
      <c r="AD161" s="42">
        <v>3647309.9</v>
      </c>
      <c r="AE161" s="42">
        <v>13048.97</v>
      </c>
      <c r="AF161" s="42"/>
      <c r="AG161" s="42">
        <v>3660358.87</v>
      </c>
    </row>
    <row r="162" spans="1:33" customFormat="1" ht="39.75" customHeight="1">
      <c r="A162" s="27">
        <v>153</v>
      </c>
      <c r="B162" s="28" t="s">
        <v>56</v>
      </c>
      <c r="C162" s="28" t="s">
        <v>1</v>
      </c>
      <c r="D162" s="28" t="s">
        <v>8</v>
      </c>
      <c r="E162" s="29" t="str">
        <f t="shared" si="2"/>
        <v>0220010007</v>
      </c>
      <c r="F162" s="30" t="s">
        <v>1134</v>
      </c>
      <c r="G162" s="31" t="s">
        <v>1135</v>
      </c>
      <c r="H162" s="32" t="s">
        <v>1136</v>
      </c>
      <c r="I162" s="70">
        <v>401506475</v>
      </c>
      <c r="J162" s="34" t="s">
        <v>603</v>
      </c>
      <c r="K162" s="6" t="s">
        <v>604</v>
      </c>
      <c r="L162" s="48" t="s">
        <v>1137</v>
      </c>
      <c r="M162" s="36" t="s">
        <v>1138</v>
      </c>
      <c r="N162" s="36" t="s">
        <v>1139</v>
      </c>
      <c r="O162" s="37">
        <v>1</v>
      </c>
      <c r="P162" s="1">
        <v>153</v>
      </c>
      <c r="Q162" s="1"/>
      <c r="R162" s="1"/>
      <c r="S162" s="1"/>
      <c r="T162" s="1"/>
      <c r="U162" s="1"/>
      <c r="V162" s="51"/>
      <c r="W162" s="100" t="s">
        <v>609</v>
      </c>
      <c r="X162" s="40">
        <v>106352383</v>
      </c>
      <c r="Y162" s="41">
        <v>144</v>
      </c>
      <c r="Z162" s="41" t="s">
        <v>56</v>
      </c>
      <c r="AA162" s="41" t="s">
        <v>1</v>
      </c>
      <c r="AB162" s="41" t="s">
        <v>8</v>
      </c>
      <c r="AC162" s="41" t="s">
        <v>1140</v>
      </c>
      <c r="AD162" s="42">
        <v>1783373.02</v>
      </c>
      <c r="AE162" s="42">
        <v>0</v>
      </c>
      <c r="AF162" s="42"/>
      <c r="AG162" s="42">
        <v>1783373.02</v>
      </c>
    </row>
    <row r="163" spans="1:33" customFormat="1" ht="39.75" customHeight="1">
      <c r="A163" s="27">
        <v>154</v>
      </c>
      <c r="B163" s="28" t="s">
        <v>56</v>
      </c>
      <c r="C163" s="28" t="s">
        <v>1</v>
      </c>
      <c r="D163" s="28" t="s">
        <v>9</v>
      </c>
      <c r="E163" s="29" t="str">
        <f t="shared" si="2"/>
        <v>0220010009</v>
      </c>
      <c r="F163" s="30" t="s">
        <v>1141</v>
      </c>
      <c r="G163" s="31" t="s">
        <v>1142</v>
      </c>
      <c r="H163" s="32" t="s">
        <v>1143</v>
      </c>
      <c r="I163" s="70">
        <v>401005166</v>
      </c>
      <c r="J163" s="34" t="s">
        <v>603</v>
      </c>
      <c r="K163" s="6" t="s">
        <v>604</v>
      </c>
      <c r="L163" s="48" t="s">
        <v>1144</v>
      </c>
      <c r="M163" s="36" t="s">
        <v>1145</v>
      </c>
      <c r="N163" s="36" t="s">
        <v>1146</v>
      </c>
      <c r="O163" s="37">
        <v>1</v>
      </c>
      <c r="P163" s="1">
        <v>154</v>
      </c>
      <c r="Q163" s="1">
        <v>97</v>
      </c>
      <c r="R163" s="1" t="s">
        <v>56</v>
      </c>
      <c r="S163" s="1" t="s">
        <v>1</v>
      </c>
      <c r="T163" s="1" t="s">
        <v>9</v>
      </c>
      <c r="U163" s="1" t="s">
        <v>1147</v>
      </c>
      <c r="V163" s="38">
        <v>500658801.16999996</v>
      </c>
      <c r="W163" s="100" t="s">
        <v>609</v>
      </c>
      <c r="X163" s="40">
        <v>762735241</v>
      </c>
      <c r="Y163" s="41">
        <v>145</v>
      </c>
      <c r="Z163" s="41" t="s">
        <v>56</v>
      </c>
      <c r="AA163" s="41" t="s">
        <v>1</v>
      </c>
      <c r="AB163" s="41" t="s">
        <v>9</v>
      </c>
      <c r="AC163" s="41" t="s">
        <v>1141</v>
      </c>
      <c r="AD163" s="42">
        <v>15204718.33</v>
      </c>
      <c r="AE163" s="42">
        <v>138678.54999999999</v>
      </c>
      <c r="AF163" s="42"/>
      <c r="AG163" s="42">
        <v>15343396.880000001</v>
      </c>
    </row>
    <row r="164" spans="1:33" customFormat="1" ht="39.75" customHeight="1">
      <c r="A164" s="27">
        <v>155</v>
      </c>
      <c r="B164" s="28" t="s">
        <v>56</v>
      </c>
      <c r="C164" s="28" t="s">
        <v>1</v>
      </c>
      <c r="D164" s="28" t="s">
        <v>32</v>
      </c>
      <c r="E164" s="29" t="str">
        <f t="shared" si="2"/>
        <v>0220010017</v>
      </c>
      <c r="F164" s="30" t="s">
        <v>1148</v>
      </c>
      <c r="G164" s="31" t="s">
        <v>1149</v>
      </c>
      <c r="H164" s="32" t="s">
        <v>1150</v>
      </c>
      <c r="I164" s="70">
        <v>401506505</v>
      </c>
      <c r="J164" s="34" t="s">
        <v>603</v>
      </c>
      <c r="K164" s="6" t="s">
        <v>604</v>
      </c>
      <c r="L164" s="48" t="s">
        <v>1151</v>
      </c>
      <c r="M164" s="36" t="s">
        <v>1152</v>
      </c>
      <c r="N164" s="36" t="s">
        <v>1153</v>
      </c>
      <c r="O164" s="37">
        <v>1</v>
      </c>
      <c r="P164" s="1">
        <v>155</v>
      </c>
      <c r="Q164" s="1">
        <v>98</v>
      </c>
      <c r="R164" s="1" t="s">
        <v>56</v>
      </c>
      <c r="S164" s="1" t="s">
        <v>1</v>
      </c>
      <c r="T164" s="1" t="s">
        <v>32</v>
      </c>
      <c r="U164" s="1" t="s">
        <v>1154</v>
      </c>
      <c r="V164" s="38">
        <v>535498.09</v>
      </c>
      <c r="W164" s="100" t="s">
        <v>609</v>
      </c>
      <c r="X164" s="40">
        <v>39863911</v>
      </c>
      <c r="Y164" s="41">
        <v>146</v>
      </c>
      <c r="Z164" s="41" t="s">
        <v>56</v>
      </c>
      <c r="AA164" s="41" t="s">
        <v>1</v>
      </c>
      <c r="AB164" s="41" t="s">
        <v>32</v>
      </c>
      <c r="AC164" s="41" t="s">
        <v>1148</v>
      </c>
      <c r="AD164" s="42">
        <v>555544.11</v>
      </c>
      <c r="AE164" s="42">
        <v>97789.78</v>
      </c>
      <c r="AF164" s="42"/>
      <c r="AG164" s="42">
        <v>653333.89</v>
      </c>
    </row>
    <row r="165" spans="1:33" customFormat="1" ht="39.75" customHeight="1">
      <c r="A165" s="27">
        <v>156</v>
      </c>
      <c r="B165" s="28" t="s">
        <v>57</v>
      </c>
      <c r="C165" s="28" t="s">
        <v>1</v>
      </c>
      <c r="D165" s="28" t="s">
        <v>2</v>
      </c>
      <c r="E165" s="29" t="str">
        <f t="shared" si="2"/>
        <v>0221010001</v>
      </c>
      <c r="F165" s="30" t="s">
        <v>1155</v>
      </c>
      <c r="G165" s="31" t="s">
        <v>1156</v>
      </c>
      <c r="H165" s="32" t="s">
        <v>1157</v>
      </c>
      <c r="I165" s="70">
        <v>401036746</v>
      </c>
      <c r="J165" s="34" t="s">
        <v>603</v>
      </c>
      <c r="K165" s="6" t="s">
        <v>604</v>
      </c>
      <c r="L165" s="48" t="s">
        <v>1158</v>
      </c>
      <c r="M165" s="36" t="s">
        <v>1159</v>
      </c>
      <c r="N165" s="36" t="s">
        <v>1160</v>
      </c>
      <c r="O165" s="37">
        <v>1</v>
      </c>
      <c r="P165" s="1">
        <v>156</v>
      </c>
      <c r="Q165" s="1">
        <v>99</v>
      </c>
      <c r="R165" s="1" t="s">
        <v>57</v>
      </c>
      <c r="S165" s="1" t="s">
        <v>1</v>
      </c>
      <c r="T165" s="1" t="s">
        <v>2</v>
      </c>
      <c r="U165" s="1" t="s">
        <v>1161</v>
      </c>
      <c r="V165" s="38">
        <v>123034098.48</v>
      </c>
      <c r="W165" s="100" t="s">
        <v>609</v>
      </c>
      <c r="X165" s="40">
        <v>978675804</v>
      </c>
      <c r="Y165" s="41">
        <v>147</v>
      </c>
      <c r="Z165" s="41" t="s">
        <v>57</v>
      </c>
      <c r="AA165" s="41" t="s">
        <v>1</v>
      </c>
      <c r="AB165" s="41" t="s">
        <v>2</v>
      </c>
      <c r="AC165" s="41" t="s">
        <v>1162</v>
      </c>
      <c r="AD165" s="42">
        <v>18681125.650000002</v>
      </c>
      <c r="AE165" s="42">
        <v>1841448.14</v>
      </c>
      <c r="AF165" s="42"/>
      <c r="AG165" s="42">
        <v>20522573.790000003</v>
      </c>
    </row>
    <row r="166" spans="1:33" customFormat="1" ht="39.75" customHeight="1">
      <c r="A166" s="27">
        <v>157</v>
      </c>
      <c r="B166" s="28" t="s">
        <v>57</v>
      </c>
      <c r="C166" s="28" t="s">
        <v>1</v>
      </c>
      <c r="D166" s="28" t="s">
        <v>19</v>
      </c>
      <c r="E166" s="29" t="str">
        <f t="shared" si="2"/>
        <v>0221010002</v>
      </c>
      <c r="F166" s="30" t="s">
        <v>1163</v>
      </c>
      <c r="G166" s="31" t="s">
        <v>1164</v>
      </c>
      <c r="H166" s="32" t="s">
        <v>1163</v>
      </c>
      <c r="I166" s="70">
        <v>401507862</v>
      </c>
      <c r="J166" s="34" t="s">
        <v>603</v>
      </c>
      <c r="K166" s="6" t="s">
        <v>604</v>
      </c>
      <c r="L166" s="48" t="s">
        <v>1165</v>
      </c>
      <c r="M166" s="36" t="s">
        <v>1166</v>
      </c>
      <c r="N166" s="36" t="s">
        <v>1167</v>
      </c>
      <c r="O166" s="37">
        <v>1</v>
      </c>
      <c r="P166" s="1">
        <v>157</v>
      </c>
      <c r="Q166" s="1"/>
      <c r="R166" s="1"/>
      <c r="S166" s="1"/>
      <c r="T166" s="1"/>
      <c r="U166" s="1"/>
      <c r="V166" s="51"/>
      <c r="W166" s="100" t="s">
        <v>609</v>
      </c>
      <c r="X166" s="40">
        <v>154907242</v>
      </c>
      <c r="Y166" s="41">
        <v>148</v>
      </c>
      <c r="Z166" s="41" t="s">
        <v>57</v>
      </c>
      <c r="AA166" s="41" t="s">
        <v>1</v>
      </c>
      <c r="AB166" s="41" t="s">
        <v>19</v>
      </c>
      <c r="AC166" s="41" t="s">
        <v>1163</v>
      </c>
      <c r="AD166" s="42">
        <v>1940166.77</v>
      </c>
      <c r="AE166" s="42">
        <v>144733.85999999999</v>
      </c>
      <c r="AF166" s="42"/>
      <c r="AG166" s="42">
        <v>2084900.63</v>
      </c>
    </row>
    <row r="167" spans="1:33" customFormat="1" ht="39.75" customHeight="1">
      <c r="A167" s="27">
        <v>158</v>
      </c>
      <c r="B167" s="28" t="s">
        <v>58</v>
      </c>
      <c r="C167" s="28" t="s">
        <v>1</v>
      </c>
      <c r="D167" s="28" t="s">
        <v>2</v>
      </c>
      <c r="E167" s="29" t="str">
        <f t="shared" si="2"/>
        <v>0222010001</v>
      </c>
      <c r="F167" s="116" t="s">
        <v>1168</v>
      </c>
      <c r="G167" s="31" t="s">
        <v>1169</v>
      </c>
      <c r="H167" s="32" t="s">
        <v>1168</v>
      </c>
      <c r="I167" s="33">
        <v>430146366</v>
      </c>
      <c r="J167" s="34" t="s">
        <v>603</v>
      </c>
      <c r="K167" s="6" t="s">
        <v>604</v>
      </c>
      <c r="L167" s="48" t="s">
        <v>1170</v>
      </c>
      <c r="M167" s="36" t="s">
        <v>1171</v>
      </c>
      <c r="N167" s="36" t="s">
        <v>1172</v>
      </c>
      <c r="O167" s="37">
        <v>1</v>
      </c>
      <c r="P167" s="1">
        <v>158</v>
      </c>
      <c r="Q167" s="1">
        <v>100</v>
      </c>
      <c r="R167" s="1" t="s">
        <v>58</v>
      </c>
      <c r="S167" s="1" t="s">
        <v>1</v>
      </c>
      <c r="T167" s="1" t="s">
        <v>2</v>
      </c>
      <c r="U167" s="1" t="s">
        <v>1173</v>
      </c>
      <c r="V167" s="38">
        <v>59837463.690000005</v>
      </c>
      <c r="W167" s="100" t="s">
        <v>1174</v>
      </c>
      <c r="X167" s="40">
        <v>1177786918</v>
      </c>
      <c r="Y167" s="41">
        <v>149</v>
      </c>
      <c r="Z167" s="41" t="s">
        <v>58</v>
      </c>
      <c r="AA167" s="41" t="s">
        <v>1</v>
      </c>
      <c r="AB167" s="41" t="s">
        <v>2</v>
      </c>
      <c r="AC167" s="41" t="s">
        <v>1168</v>
      </c>
      <c r="AD167" s="42">
        <v>15602190.810000001</v>
      </c>
      <c r="AE167" s="42">
        <v>42.75</v>
      </c>
      <c r="AF167" s="42"/>
      <c r="AG167" s="42">
        <v>15602233.560000001</v>
      </c>
    </row>
    <row r="168" spans="1:33" customFormat="1" ht="39.75" customHeight="1">
      <c r="A168" s="27">
        <v>159</v>
      </c>
      <c r="B168" s="28" t="s">
        <v>58</v>
      </c>
      <c r="C168" s="28" t="s">
        <v>1</v>
      </c>
      <c r="D168" s="28" t="s">
        <v>19</v>
      </c>
      <c r="E168" s="29" t="str">
        <f t="shared" si="2"/>
        <v>0222010002</v>
      </c>
      <c r="F168" s="30" t="s">
        <v>1175</v>
      </c>
      <c r="G168" s="31" t="s">
        <v>1176</v>
      </c>
      <c r="H168" s="32" t="s">
        <v>1175</v>
      </c>
      <c r="I168" s="33">
        <v>401037203</v>
      </c>
      <c r="J168" s="34" t="s">
        <v>186</v>
      </c>
      <c r="K168" s="6" t="s">
        <v>187</v>
      </c>
      <c r="L168" s="117" t="s">
        <v>1177</v>
      </c>
      <c r="M168" s="36" t="s">
        <v>1178</v>
      </c>
      <c r="N168" s="36" t="s">
        <v>1179</v>
      </c>
      <c r="O168" s="37">
        <v>1</v>
      </c>
      <c r="P168" s="1">
        <v>159</v>
      </c>
      <c r="Q168" s="1">
        <v>101</v>
      </c>
      <c r="R168" s="1" t="s">
        <v>58</v>
      </c>
      <c r="S168" s="1" t="s">
        <v>1</v>
      </c>
      <c r="T168" s="1" t="s">
        <v>19</v>
      </c>
      <c r="U168" s="1" t="s">
        <v>1180</v>
      </c>
      <c r="V168" s="38">
        <v>71160.55</v>
      </c>
      <c r="W168" s="69" t="s">
        <v>191</v>
      </c>
      <c r="X168" s="40">
        <v>170035918</v>
      </c>
      <c r="Y168" s="41">
        <v>150</v>
      </c>
      <c r="Z168" s="41" t="s">
        <v>58</v>
      </c>
      <c r="AA168" s="41" t="s">
        <v>1</v>
      </c>
      <c r="AB168" s="41" t="s">
        <v>19</v>
      </c>
      <c r="AC168" s="41" t="s">
        <v>1175</v>
      </c>
      <c r="AD168" s="42">
        <v>2577077.9900000002</v>
      </c>
      <c r="AE168" s="42">
        <v>16462.29</v>
      </c>
      <c r="AF168" s="42"/>
      <c r="AG168" s="42">
        <v>2593540.2800000003</v>
      </c>
    </row>
    <row r="169" spans="1:33" customFormat="1" ht="39.75" customHeight="1">
      <c r="A169" s="27">
        <v>160</v>
      </c>
      <c r="B169" s="28" t="s">
        <v>58</v>
      </c>
      <c r="C169" s="28" t="s">
        <v>1</v>
      </c>
      <c r="D169" s="28" t="s">
        <v>21</v>
      </c>
      <c r="E169" s="29" t="str">
        <f t="shared" si="2"/>
        <v>0222010004</v>
      </c>
      <c r="F169" s="30" t="s">
        <v>1181</v>
      </c>
      <c r="G169" s="31" t="s">
        <v>1182</v>
      </c>
      <c r="H169" s="32" t="s">
        <v>1181</v>
      </c>
      <c r="I169" s="70">
        <v>430193186</v>
      </c>
      <c r="J169" s="34" t="s">
        <v>603</v>
      </c>
      <c r="K169" s="6" t="s">
        <v>604</v>
      </c>
      <c r="L169" s="117" t="s">
        <v>1177</v>
      </c>
      <c r="M169" s="90" t="s">
        <v>1183</v>
      </c>
      <c r="N169" s="90" t="s">
        <v>1184</v>
      </c>
      <c r="O169" s="37">
        <v>1</v>
      </c>
      <c r="P169" s="1">
        <v>160</v>
      </c>
      <c r="Q169" s="1"/>
      <c r="R169" s="1"/>
      <c r="S169" s="1"/>
      <c r="T169" s="1"/>
      <c r="U169" s="1"/>
      <c r="V169" s="51"/>
      <c r="W169" s="100" t="s">
        <v>609</v>
      </c>
      <c r="X169" s="40">
        <v>70399187</v>
      </c>
      <c r="Y169" s="41">
        <v>151</v>
      </c>
      <c r="Z169" s="41" t="s">
        <v>58</v>
      </c>
      <c r="AA169" s="41" t="s">
        <v>1</v>
      </c>
      <c r="AB169" s="41" t="s">
        <v>21</v>
      </c>
      <c r="AC169" s="41" t="s">
        <v>1181</v>
      </c>
      <c r="AD169" s="42">
        <v>292156.09999999998</v>
      </c>
      <c r="AE169" s="42">
        <v>25638.69</v>
      </c>
      <c r="AF169" s="42"/>
      <c r="AG169" s="42">
        <v>317794.78999999998</v>
      </c>
    </row>
    <row r="170" spans="1:33" customFormat="1" ht="39.75" customHeight="1">
      <c r="A170" s="27">
        <v>161</v>
      </c>
      <c r="B170" s="28" t="s">
        <v>59</v>
      </c>
      <c r="C170" s="28" t="s">
        <v>1</v>
      </c>
      <c r="D170" s="28" t="s">
        <v>2</v>
      </c>
      <c r="E170" s="29" t="str">
        <f t="shared" si="2"/>
        <v>0301010001</v>
      </c>
      <c r="F170" s="30" t="s">
        <v>1185</v>
      </c>
      <c r="G170" s="31" t="s">
        <v>1186</v>
      </c>
      <c r="H170" s="32" t="s">
        <v>1187</v>
      </c>
      <c r="I170" s="33">
        <v>401036762</v>
      </c>
      <c r="J170" s="34" t="s">
        <v>125</v>
      </c>
      <c r="K170" s="6" t="s">
        <v>126</v>
      </c>
      <c r="L170" s="117" t="s">
        <v>1188</v>
      </c>
      <c r="M170" s="36" t="s">
        <v>1189</v>
      </c>
      <c r="N170" s="36" t="s">
        <v>1190</v>
      </c>
      <c r="O170" s="45" t="s">
        <v>130</v>
      </c>
      <c r="P170" s="1">
        <v>161</v>
      </c>
      <c r="Q170" s="1">
        <v>102</v>
      </c>
      <c r="R170" s="1" t="s">
        <v>59</v>
      </c>
      <c r="S170" s="1" t="s">
        <v>1</v>
      </c>
      <c r="T170" s="1" t="s">
        <v>2</v>
      </c>
      <c r="U170" s="1" t="s">
        <v>1185</v>
      </c>
      <c r="V170" s="38">
        <v>2930416939.4899998</v>
      </c>
      <c r="W170" s="46" t="s">
        <v>132</v>
      </c>
      <c r="X170" s="40">
        <v>8722263346</v>
      </c>
      <c r="Y170" s="41">
        <v>152</v>
      </c>
      <c r="Z170" s="41" t="s">
        <v>59</v>
      </c>
      <c r="AA170" s="41" t="s">
        <v>1</v>
      </c>
      <c r="AB170" s="41" t="s">
        <v>2</v>
      </c>
      <c r="AC170" s="41" t="s">
        <v>1191</v>
      </c>
      <c r="AD170" s="42"/>
      <c r="AE170" s="42"/>
      <c r="AF170" s="42">
        <v>26840344.280000001</v>
      </c>
      <c r="AG170" s="42">
        <v>26840344.280000001</v>
      </c>
    </row>
    <row r="171" spans="1:33" customFormat="1" ht="39.75" customHeight="1">
      <c r="A171" s="27">
        <v>162</v>
      </c>
      <c r="B171" s="28" t="s">
        <v>60</v>
      </c>
      <c r="C171" s="28" t="s">
        <v>1</v>
      </c>
      <c r="D171" s="28" t="s">
        <v>2</v>
      </c>
      <c r="E171" s="29" t="str">
        <f t="shared" si="2"/>
        <v>0401010001</v>
      </c>
      <c r="F171" s="30" t="s">
        <v>1192</v>
      </c>
      <c r="G171" s="31" t="s">
        <v>1193</v>
      </c>
      <c r="H171" s="32" t="s">
        <v>1194</v>
      </c>
      <c r="I171" s="70">
        <v>401007541</v>
      </c>
      <c r="J171" s="34" t="s">
        <v>603</v>
      </c>
      <c r="K171" s="6" t="s">
        <v>604</v>
      </c>
      <c r="L171" s="48" t="s">
        <v>1195</v>
      </c>
      <c r="M171" s="36" t="s">
        <v>1196</v>
      </c>
      <c r="N171" s="36" t="s">
        <v>1197</v>
      </c>
      <c r="O171" s="45" t="s">
        <v>130</v>
      </c>
      <c r="P171" s="1">
        <v>162</v>
      </c>
      <c r="Q171" s="1">
        <v>103</v>
      </c>
      <c r="R171" s="1" t="s">
        <v>60</v>
      </c>
      <c r="S171" s="1" t="s">
        <v>1</v>
      </c>
      <c r="T171" s="1" t="s">
        <v>2</v>
      </c>
      <c r="U171" s="1" t="s">
        <v>1194</v>
      </c>
      <c r="V171" s="38">
        <v>27694576.829999998</v>
      </c>
      <c r="W171" s="100" t="s">
        <v>609</v>
      </c>
      <c r="X171" s="40">
        <v>10864798551</v>
      </c>
      <c r="Y171" s="1"/>
      <c r="Z171" s="1"/>
      <c r="AA171" s="1"/>
      <c r="AB171" s="1"/>
      <c r="AC171" s="1"/>
      <c r="AD171" s="50"/>
      <c r="AE171" s="50"/>
      <c r="AF171" s="50"/>
      <c r="AG171" s="50"/>
    </row>
    <row r="172" spans="1:33" customFormat="1" ht="39.75" customHeight="1">
      <c r="A172" s="27">
        <v>163</v>
      </c>
      <c r="B172" s="28" t="s">
        <v>61</v>
      </c>
      <c r="C172" s="28" t="s">
        <v>1</v>
      </c>
      <c r="D172" s="28" t="s">
        <v>2</v>
      </c>
      <c r="E172" s="29" t="str">
        <f t="shared" si="2"/>
        <v>0402010001</v>
      </c>
      <c r="F172" s="30" t="s">
        <v>1198</v>
      </c>
      <c r="G172" s="31" t="s">
        <v>1199</v>
      </c>
      <c r="H172" s="32" t="s">
        <v>1200</v>
      </c>
      <c r="I172" s="33">
        <v>401007622</v>
      </c>
      <c r="J172" s="34" t="s">
        <v>387</v>
      </c>
      <c r="K172" s="6" t="s">
        <v>388</v>
      </c>
      <c r="L172" s="48" t="s">
        <v>1201</v>
      </c>
      <c r="M172" s="36" t="s">
        <v>1202</v>
      </c>
      <c r="N172" s="36" t="s">
        <v>1203</v>
      </c>
      <c r="O172" s="37">
        <v>1</v>
      </c>
      <c r="P172" s="1">
        <v>163</v>
      </c>
      <c r="Q172" s="1">
        <v>104</v>
      </c>
      <c r="R172" s="1" t="s">
        <v>61</v>
      </c>
      <c r="S172" s="1" t="s">
        <v>1</v>
      </c>
      <c r="T172" s="1" t="s">
        <v>2</v>
      </c>
      <c r="U172" s="1" t="s">
        <v>1204</v>
      </c>
      <c r="V172" s="38">
        <v>4989157.76</v>
      </c>
      <c r="W172" s="89" t="s">
        <v>393</v>
      </c>
      <c r="X172" s="40">
        <v>974248087</v>
      </c>
      <c r="Y172" s="41">
        <v>153</v>
      </c>
      <c r="Z172" s="41" t="s">
        <v>61</v>
      </c>
      <c r="AA172" s="41" t="s">
        <v>1</v>
      </c>
      <c r="AB172" s="41" t="s">
        <v>2</v>
      </c>
      <c r="AC172" s="41" t="s">
        <v>1198</v>
      </c>
      <c r="AD172" s="42">
        <v>21195671.75</v>
      </c>
      <c r="AE172" s="42">
        <v>15087.16</v>
      </c>
      <c r="AF172" s="42">
        <v>3740727.92</v>
      </c>
      <c r="AG172" s="42">
        <v>24951486.829999998</v>
      </c>
    </row>
    <row r="173" spans="1:33" customFormat="1" ht="39.75" customHeight="1">
      <c r="A173" s="27">
        <v>164</v>
      </c>
      <c r="B173" s="28" t="s">
        <v>62</v>
      </c>
      <c r="C173" s="28" t="s">
        <v>1</v>
      </c>
      <c r="D173" s="28" t="s">
        <v>2</v>
      </c>
      <c r="E173" s="29" t="str">
        <f t="shared" si="2"/>
        <v>0403010001</v>
      </c>
      <c r="F173" s="30" t="s">
        <v>1205</v>
      </c>
      <c r="G173" s="31" t="s">
        <v>1206</v>
      </c>
      <c r="H173" s="32" t="s">
        <v>1205</v>
      </c>
      <c r="I173" s="33">
        <v>430115886</v>
      </c>
      <c r="J173" s="34" t="s">
        <v>110</v>
      </c>
      <c r="K173" s="6" t="s">
        <v>111</v>
      </c>
      <c r="L173" s="48" t="s">
        <v>1207</v>
      </c>
      <c r="M173" s="36" t="s">
        <v>1208</v>
      </c>
      <c r="N173" s="36" t="s">
        <v>1209</v>
      </c>
      <c r="O173" s="37">
        <v>1</v>
      </c>
      <c r="P173" s="1">
        <v>164</v>
      </c>
      <c r="Q173" s="1"/>
      <c r="R173" s="1"/>
      <c r="S173" s="1"/>
      <c r="T173" s="1"/>
      <c r="U173" s="1"/>
      <c r="V173" s="51"/>
      <c r="W173" s="39" t="s">
        <v>115</v>
      </c>
      <c r="X173" s="40">
        <v>1175371875</v>
      </c>
      <c r="Y173" s="41">
        <v>154</v>
      </c>
      <c r="Z173" s="41" t="s">
        <v>62</v>
      </c>
      <c r="AA173" s="41" t="s">
        <v>1</v>
      </c>
      <c r="AB173" s="41" t="s">
        <v>2</v>
      </c>
      <c r="AC173" s="41" t="s">
        <v>1205</v>
      </c>
      <c r="AD173" s="42">
        <v>15477835.640000001</v>
      </c>
      <c r="AE173" s="42"/>
      <c r="AF173" s="42"/>
      <c r="AG173" s="42">
        <v>15477835.640000001</v>
      </c>
    </row>
    <row r="174" spans="1:33" customFormat="1" ht="39.75" customHeight="1">
      <c r="A174" s="27">
        <v>165</v>
      </c>
      <c r="B174" s="28" t="s">
        <v>63</v>
      </c>
      <c r="C174" s="28" t="s">
        <v>1</v>
      </c>
      <c r="D174" s="28" t="s">
        <v>2</v>
      </c>
      <c r="E174" s="29" t="str">
        <f t="shared" si="2"/>
        <v>0404010001</v>
      </c>
      <c r="F174" s="30" t="s">
        <v>1210</v>
      </c>
      <c r="G174" s="31" t="s">
        <v>1211</v>
      </c>
      <c r="H174" s="32" t="s">
        <v>1210</v>
      </c>
      <c r="I174" s="70">
        <v>430135895</v>
      </c>
      <c r="J174" s="34" t="s">
        <v>603</v>
      </c>
      <c r="K174" s="6" t="s">
        <v>604</v>
      </c>
      <c r="L174" s="48" t="s">
        <v>1212</v>
      </c>
      <c r="M174" s="36" t="s">
        <v>1213</v>
      </c>
      <c r="N174" s="36" t="s">
        <v>1214</v>
      </c>
      <c r="O174" s="37">
        <v>1</v>
      </c>
      <c r="P174" s="1">
        <v>165</v>
      </c>
      <c r="Q174" s="1"/>
      <c r="R174" s="1"/>
      <c r="S174" s="1"/>
      <c r="T174" s="1"/>
      <c r="U174" s="1"/>
      <c r="V174" s="51"/>
      <c r="W174" s="100" t="s">
        <v>609</v>
      </c>
      <c r="X174" s="40">
        <v>165328228</v>
      </c>
      <c r="Y174" s="41">
        <v>155</v>
      </c>
      <c r="Z174" s="41" t="s">
        <v>63</v>
      </c>
      <c r="AA174" s="41" t="s">
        <v>1</v>
      </c>
      <c r="AB174" s="41" t="s">
        <v>2</v>
      </c>
      <c r="AC174" s="41" t="s">
        <v>1210</v>
      </c>
      <c r="AD174" s="42">
        <v>2175669.13</v>
      </c>
      <c r="AE174" s="42">
        <v>66.239999999999995</v>
      </c>
      <c r="AF174" s="42"/>
      <c r="AG174" s="42">
        <v>2175735.37</v>
      </c>
    </row>
    <row r="175" spans="1:33" customFormat="1" ht="39.75" customHeight="1">
      <c r="A175" s="27">
        <v>166</v>
      </c>
      <c r="B175" s="28" t="s">
        <v>64</v>
      </c>
      <c r="C175" s="28" t="s">
        <v>1</v>
      </c>
      <c r="D175" s="28" t="s">
        <v>2</v>
      </c>
      <c r="E175" s="29" t="str">
        <f t="shared" si="2"/>
        <v>0405010001</v>
      </c>
      <c r="F175" s="30" t="s">
        <v>1215</v>
      </c>
      <c r="G175" s="31" t="s">
        <v>1216</v>
      </c>
      <c r="H175" s="32" t="s">
        <v>1217</v>
      </c>
      <c r="I175" s="33">
        <v>430115487</v>
      </c>
      <c r="J175" s="34" t="s">
        <v>110</v>
      </c>
      <c r="K175" s="6" t="s">
        <v>111</v>
      </c>
      <c r="L175" s="48" t="s">
        <v>1218</v>
      </c>
      <c r="M175" s="36" t="s">
        <v>1219</v>
      </c>
      <c r="N175" s="80" t="s">
        <v>1220</v>
      </c>
      <c r="O175" s="37">
        <v>1</v>
      </c>
      <c r="P175" s="1">
        <v>166</v>
      </c>
      <c r="Q175" s="1">
        <v>105</v>
      </c>
      <c r="R175" s="1" t="s">
        <v>64</v>
      </c>
      <c r="S175" s="1" t="s">
        <v>1</v>
      </c>
      <c r="T175" s="1" t="s">
        <v>2</v>
      </c>
      <c r="U175" s="1" t="s">
        <v>1221</v>
      </c>
      <c r="V175" s="38">
        <v>1916663</v>
      </c>
      <c r="W175" s="39" t="s">
        <v>115</v>
      </c>
      <c r="X175" s="40">
        <v>601381669</v>
      </c>
      <c r="Y175" s="41">
        <v>156</v>
      </c>
      <c r="Z175" s="41" t="s">
        <v>64</v>
      </c>
      <c r="AA175" s="41" t="s">
        <v>1</v>
      </c>
      <c r="AB175" s="41" t="s">
        <v>2</v>
      </c>
      <c r="AC175" s="41" t="s">
        <v>1222</v>
      </c>
      <c r="AD175" s="42">
        <v>16026447.92</v>
      </c>
      <c r="AE175" s="42">
        <v>7178955.6500000004</v>
      </c>
      <c r="AF175" s="42"/>
      <c r="AG175" s="42">
        <v>23205403.57</v>
      </c>
    </row>
    <row r="176" spans="1:33" customFormat="1" ht="39.75" customHeight="1">
      <c r="A176" s="27">
        <v>167</v>
      </c>
      <c r="B176" s="28" t="s">
        <v>65</v>
      </c>
      <c r="C176" s="28" t="s">
        <v>1</v>
      </c>
      <c r="D176" s="28" t="s">
        <v>2</v>
      </c>
      <c r="E176" s="29" t="str">
        <f t="shared" si="2"/>
        <v>0998010001</v>
      </c>
      <c r="F176" s="30" t="s">
        <v>1223</v>
      </c>
      <c r="G176" s="31" t="s">
        <v>1224</v>
      </c>
      <c r="H176" s="32" t="s">
        <v>1225</v>
      </c>
      <c r="I176" s="33">
        <v>401007322</v>
      </c>
      <c r="J176" s="34" t="s">
        <v>110</v>
      </c>
      <c r="K176" s="6" t="s">
        <v>111</v>
      </c>
      <c r="L176" s="48" t="s">
        <v>1226</v>
      </c>
      <c r="M176" s="83" t="s">
        <v>1227</v>
      </c>
      <c r="N176" s="83"/>
      <c r="O176" s="45" t="s">
        <v>130</v>
      </c>
      <c r="P176" s="1">
        <v>167</v>
      </c>
      <c r="Q176" s="1">
        <v>106</v>
      </c>
      <c r="R176" s="1" t="s">
        <v>65</v>
      </c>
      <c r="S176" s="1" t="s">
        <v>1</v>
      </c>
      <c r="T176" s="1" t="s">
        <v>2</v>
      </c>
      <c r="U176" s="1" t="s">
        <v>1228</v>
      </c>
      <c r="V176" s="38">
        <v>28292100741.299999</v>
      </c>
      <c r="W176" s="39" t="s">
        <v>115</v>
      </c>
      <c r="X176" s="40">
        <v>254895221769</v>
      </c>
      <c r="Y176" s="1"/>
      <c r="Z176" s="1"/>
      <c r="AA176" s="1"/>
      <c r="AB176" s="1"/>
      <c r="AC176" s="1"/>
      <c r="AD176" s="50"/>
      <c r="AE176" s="50"/>
      <c r="AF176" s="50"/>
      <c r="AG176" s="50"/>
    </row>
    <row r="177" spans="1:33" customFormat="1" ht="39.75" customHeight="1">
      <c r="A177" s="27">
        <v>168</v>
      </c>
      <c r="B177" s="28" t="s">
        <v>66</v>
      </c>
      <c r="C177" s="28" t="s">
        <v>1</v>
      </c>
      <c r="D177" s="28" t="s">
        <v>2</v>
      </c>
      <c r="E177" s="29" t="str">
        <f t="shared" si="2"/>
        <v>0999010001</v>
      </c>
      <c r="F177" s="30" t="s">
        <v>1229</v>
      </c>
      <c r="G177" s="31" t="s">
        <v>1230</v>
      </c>
      <c r="H177" s="32" t="s">
        <v>1231</v>
      </c>
      <c r="I177" s="33">
        <v>401007322</v>
      </c>
      <c r="J177" s="34" t="s">
        <v>110</v>
      </c>
      <c r="K177" s="6" t="s">
        <v>111</v>
      </c>
      <c r="L177" s="48" t="s">
        <v>1226</v>
      </c>
      <c r="M177" s="83" t="s">
        <v>1227</v>
      </c>
      <c r="N177" s="83"/>
      <c r="O177" s="45" t="s">
        <v>130</v>
      </c>
      <c r="P177" s="1">
        <v>168</v>
      </c>
      <c r="Q177" s="1">
        <v>107</v>
      </c>
      <c r="R177" s="1" t="s">
        <v>66</v>
      </c>
      <c r="S177" s="1" t="s">
        <v>1</v>
      </c>
      <c r="T177" s="1" t="s">
        <v>2</v>
      </c>
      <c r="U177" s="1" t="s">
        <v>1232</v>
      </c>
      <c r="V177" s="38">
        <v>7038694652.6200008</v>
      </c>
      <c r="W177" s="39" t="s">
        <v>115</v>
      </c>
      <c r="X177" s="40">
        <v>103477419507</v>
      </c>
      <c r="Y177" s="1"/>
      <c r="Z177" s="1"/>
      <c r="AA177" s="1"/>
      <c r="AB177" s="1"/>
      <c r="AC177" s="1"/>
      <c r="AD177" s="50"/>
      <c r="AE177" s="50"/>
      <c r="AF177" s="50"/>
      <c r="AG177" s="50"/>
    </row>
    <row r="178" spans="1:33" ht="39.75" customHeight="1">
      <c r="A178" s="118"/>
      <c r="B178" s="119"/>
      <c r="C178" s="119"/>
      <c r="D178" s="119"/>
      <c r="E178" s="119"/>
      <c r="F178" s="120"/>
      <c r="I178" s="121"/>
      <c r="J178" s="121"/>
      <c r="L178" s="122"/>
      <c r="O178" s="123"/>
      <c r="P178" s="124"/>
    </row>
    <row r="179" spans="1:33" ht="39.75" customHeight="1">
      <c r="A179" s="118"/>
      <c r="B179" s="119"/>
      <c r="C179" s="119"/>
      <c r="D179" s="119"/>
      <c r="E179" s="119"/>
      <c r="F179" s="120"/>
      <c r="I179" s="121"/>
      <c r="J179" s="121"/>
      <c r="K179" s="125"/>
      <c r="L179" s="122"/>
      <c r="O179" s="123"/>
      <c r="P179" s="124"/>
      <c r="Q179" s="126"/>
      <c r="R179" s="127"/>
      <c r="V179" s="5"/>
      <c r="W179" s="5"/>
    </row>
    <row r="180" spans="1:33" ht="39.75" customHeight="1">
      <c r="A180" s="118"/>
      <c r="B180" s="119"/>
      <c r="C180" s="119"/>
      <c r="D180" s="119"/>
      <c r="E180" s="119"/>
      <c r="F180" s="120"/>
      <c r="I180" s="121"/>
      <c r="J180" s="121"/>
      <c r="K180" s="125"/>
      <c r="L180" s="122"/>
      <c r="M180" s="123"/>
      <c r="N180" s="128"/>
      <c r="P180" s="127"/>
      <c r="T180" s="5"/>
      <c r="U180" s="5"/>
    </row>
    <row r="181" spans="1:33" ht="39.75" customHeight="1">
      <c r="T181" s="5"/>
    </row>
    <row r="182" spans="1:33" ht="39.75" customHeight="1"/>
    <row r="183" spans="1:33" ht="39.75" customHeight="1"/>
    <row r="184" spans="1:33" ht="39.75" customHeight="1"/>
  </sheetData>
  <mergeCells count="5">
    <mergeCell ref="A3:O3"/>
    <mergeCell ref="A4:O4"/>
    <mergeCell ref="A5:O5"/>
    <mergeCell ref="A6:O6"/>
    <mergeCell ref="A7:O7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theme="4" tint="-0.249977111117893"/>
  </sheetPr>
  <dimension ref="A1:AO122"/>
  <sheetViews>
    <sheetView tabSelected="1" topLeftCell="B39" zoomScaleNormal="100" workbookViewId="0">
      <selection activeCell="E79" sqref="E79"/>
    </sheetView>
  </sheetViews>
  <sheetFormatPr baseColWidth="10" defaultColWidth="11.42578125" defaultRowHeight="14.25"/>
  <cols>
    <col min="1" max="1" width="6.7109375" style="148" customWidth="1"/>
    <col min="2" max="2" width="72.28515625" style="158" customWidth="1"/>
    <col min="3" max="3" width="46.7109375" style="159" customWidth="1"/>
    <col min="4" max="5" width="20.28515625" style="144" customWidth="1"/>
    <col min="6" max="6" width="20.5703125" style="144" customWidth="1"/>
    <col min="7" max="7" width="11.42578125" style="142"/>
    <col min="8" max="8" width="17" style="142" customWidth="1"/>
    <col min="9" max="194" width="11.42578125" style="142"/>
    <col min="195" max="195" width="27.28515625" style="142" bestFit="1" customWidth="1"/>
    <col min="196" max="196" width="49.28515625" style="142" customWidth="1"/>
    <col min="197" max="197" width="16.42578125" style="142" customWidth="1"/>
    <col min="198" max="198" width="4.7109375" style="142" customWidth="1"/>
    <col min="199" max="199" width="16.42578125" style="142" customWidth="1"/>
    <col min="200" max="215" width="0" style="142" hidden="1" customWidth="1"/>
    <col min="216" max="216" width="15.42578125" style="142" bestFit="1" customWidth="1"/>
    <col min="217" max="217" width="14.42578125" style="142" bestFit="1" customWidth="1"/>
    <col min="218" max="450" width="11.42578125" style="142"/>
    <col min="451" max="451" width="27.28515625" style="142" bestFit="1" customWidth="1"/>
    <col min="452" max="452" width="49.28515625" style="142" customWidth="1"/>
    <col min="453" max="453" width="16.42578125" style="142" customWidth="1"/>
    <col min="454" max="454" width="4.7109375" style="142" customWidth="1"/>
    <col min="455" max="455" width="16.42578125" style="142" customWidth="1"/>
    <col min="456" max="471" width="0" style="142" hidden="1" customWidth="1"/>
    <col min="472" max="472" width="15.42578125" style="142" bestFit="1" customWidth="1"/>
    <col min="473" max="473" width="14.42578125" style="142" bestFit="1" customWidth="1"/>
    <col min="474" max="706" width="11.42578125" style="142"/>
    <col min="707" max="707" width="27.28515625" style="142" bestFit="1" customWidth="1"/>
    <col min="708" max="708" width="49.28515625" style="142" customWidth="1"/>
    <col min="709" max="709" width="16.42578125" style="142" customWidth="1"/>
    <col min="710" max="710" width="4.7109375" style="142" customWidth="1"/>
    <col min="711" max="711" width="16.42578125" style="142" customWidth="1"/>
    <col min="712" max="727" width="0" style="142" hidden="1" customWidth="1"/>
    <col min="728" max="728" width="15.42578125" style="142" bestFit="1" customWidth="1"/>
    <col min="729" max="729" width="14.42578125" style="142" bestFit="1" customWidth="1"/>
    <col min="730" max="962" width="11.42578125" style="142"/>
    <col min="963" max="963" width="27.28515625" style="142" bestFit="1" customWidth="1"/>
    <col min="964" max="964" width="49.28515625" style="142" customWidth="1"/>
    <col min="965" max="965" width="16.42578125" style="142" customWidth="1"/>
    <col min="966" max="966" width="4.7109375" style="142" customWidth="1"/>
    <col min="967" max="967" width="16.42578125" style="142" customWidth="1"/>
    <col min="968" max="983" width="0" style="142" hidden="1" customWidth="1"/>
    <col min="984" max="984" width="15.42578125" style="142" bestFit="1" customWidth="1"/>
    <col min="985" max="985" width="14.42578125" style="142" bestFit="1" customWidth="1"/>
    <col min="986" max="1218" width="11.42578125" style="142"/>
    <col min="1219" max="1219" width="27.28515625" style="142" bestFit="1" customWidth="1"/>
    <col min="1220" max="1220" width="49.28515625" style="142" customWidth="1"/>
    <col min="1221" max="1221" width="16.42578125" style="142" customWidth="1"/>
    <col min="1222" max="1222" width="4.7109375" style="142" customWidth="1"/>
    <col min="1223" max="1223" width="16.42578125" style="142" customWidth="1"/>
    <col min="1224" max="1239" width="0" style="142" hidden="1" customWidth="1"/>
    <col min="1240" max="1240" width="15.42578125" style="142" bestFit="1" customWidth="1"/>
    <col min="1241" max="1241" width="14.42578125" style="142" bestFit="1" customWidth="1"/>
    <col min="1242" max="1474" width="11.42578125" style="142"/>
    <col min="1475" max="1475" width="27.28515625" style="142" bestFit="1" customWidth="1"/>
    <col min="1476" max="1476" width="49.28515625" style="142" customWidth="1"/>
    <col min="1477" max="1477" width="16.42578125" style="142" customWidth="1"/>
    <col min="1478" max="1478" width="4.7109375" style="142" customWidth="1"/>
    <col min="1479" max="1479" width="16.42578125" style="142" customWidth="1"/>
    <col min="1480" max="1495" width="0" style="142" hidden="1" customWidth="1"/>
    <col min="1496" max="1496" width="15.42578125" style="142" bestFit="1" customWidth="1"/>
    <col min="1497" max="1497" width="14.42578125" style="142" bestFit="1" customWidth="1"/>
    <col min="1498" max="1730" width="11.42578125" style="142"/>
    <col min="1731" max="1731" width="27.28515625" style="142" bestFit="1" customWidth="1"/>
    <col min="1732" max="1732" width="49.28515625" style="142" customWidth="1"/>
    <col min="1733" max="1733" width="16.42578125" style="142" customWidth="1"/>
    <col min="1734" max="1734" width="4.7109375" style="142" customWidth="1"/>
    <col min="1735" max="1735" width="16.42578125" style="142" customWidth="1"/>
    <col min="1736" max="1751" width="0" style="142" hidden="1" customWidth="1"/>
    <col min="1752" max="1752" width="15.42578125" style="142" bestFit="1" customWidth="1"/>
    <col min="1753" max="1753" width="14.42578125" style="142" bestFit="1" customWidth="1"/>
    <col min="1754" max="1986" width="11.42578125" style="142"/>
    <col min="1987" max="1987" width="27.28515625" style="142" bestFit="1" customWidth="1"/>
    <col min="1988" max="1988" width="49.28515625" style="142" customWidth="1"/>
    <col min="1989" max="1989" width="16.42578125" style="142" customWidth="1"/>
    <col min="1990" max="1990" width="4.7109375" style="142" customWidth="1"/>
    <col min="1991" max="1991" width="16.42578125" style="142" customWidth="1"/>
    <col min="1992" max="2007" width="0" style="142" hidden="1" customWidth="1"/>
    <col min="2008" max="2008" width="15.42578125" style="142" bestFit="1" customWidth="1"/>
    <col min="2009" max="2009" width="14.42578125" style="142" bestFit="1" customWidth="1"/>
    <col min="2010" max="2242" width="11.42578125" style="142"/>
    <col min="2243" max="2243" width="27.28515625" style="142" bestFit="1" customWidth="1"/>
    <col min="2244" max="2244" width="49.28515625" style="142" customWidth="1"/>
    <col min="2245" max="2245" width="16.42578125" style="142" customWidth="1"/>
    <col min="2246" max="2246" width="4.7109375" style="142" customWidth="1"/>
    <col min="2247" max="2247" width="16.42578125" style="142" customWidth="1"/>
    <col min="2248" max="2263" width="0" style="142" hidden="1" customWidth="1"/>
    <col min="2264" max="2264" width="15.42578125" style="142" bestFit="1" customWidth="1"/>
    <col min="2265" max="2265" width="14.42578125" style="142" bestFit="1" customWidth="1"/>
    <col min="2266" max="2498" width="11.42578125" style="142"/>
    <col min="2499" max="2499" width="27.28515625" style="142" bestFit="1" customWidth="1"/>
    <col min="2500" max="2500" width="49.28515625" style="142" customWidth="1"/>
    <col min="2501" max="2501" width="16.42578125" style="142" customWidth="1"/>
    <col min="2502" max="2502" width="4.7109375" style="142" customWidth="1"/>
    <col min="2503" max="2503" width="16.42578125" style="142" customWidth="1"/>
    <col min="2504" max="2519" width="0" style="142" hidden="1" customWidth="1"/>
    <col min="2520" max="2520" width="15.42578125" style="142" bestFit="1" customWidth="1"/>
    <col min="2521" max="2521" width="14.42578125" style="142" bestFit="1" customWidth="1"/>
    <col min="2522" max="2754" width="11.42578125" style="142"/>
    <col min="2755" max="2755" width="27.28515625" style="142" bestFit="1" customWidth="1"/>
    <col min="2756" max="2756" width="49.28515625" style="142" customWidth="1"/>
    <col min="2757" max="2757" width="16.42578125" style="142" customWidth="1"/>
    <col min="2758" max="2758" width="4.7109375" style="142" customWidth="1"/>
    <col min="2759" max="2759" width="16.42578125" style="142" customWidth="1"/>
    <col min="2760" max="2775" width="0" style="142" hidden="1" customWidth="1"/>
    <col min="2776" max="2776" width="15.42578125" style="142" bestFit="1" customWidth="1"/>
    <col min="2777" max="2777" width="14.42578125" style="142" bestFit="1" customWidth="1"/>
    <col min="2778" max="3010" width="11.42578125" style="142"/>
    <col min="3011" max="3011" width="27.28515625" style="142" bestFit="1" customWidth="1"/>
    <col min="3012" max="3012" width="49.28515625" style="142" customWidth="1"/>
    <col min="3013" max="3013" width="16.42578125" style="142" customWidth="1"/>
    <col min="3014" max="3014" width="4.7109375" style="142" customWidth="1"/>
    <col min="3015" max="3015" width="16.42578125" style="142" customWidth="1"/>
    <col min="3016" max="3031" width="0" style="142" hidden="1" customWidth="1"/>
    <col min="3032" max="3032" width="15.42578125" style="142" bestFit="1" customWidth="1"/>
    <col min="3033" max="3033" width="14.42578125" style="142" bestFit="1" customWidth="1"/>
    <col min="3034" max="3266" width="11.42578125" style="142"/>
    <col min="3267" max="3267" width="27.28515625" style="142" bestFit="1" customWidth="1"/>
    <col min="3268" max="3268" width="49.28515625" style="142" customWidth="1"/>
    <col min="3269" max="3269" width="16.42578125" style="142" customWidth="1"/>
    <col min="3270" max="3270" width="4.7109375" style="142" customWidth="1"/>
    <col min="3271" max="3271" width="16.42578125" style="142" customWidth="1"/>
    <col min="3272" max="3287" width="0" style="142" hidden="1" customWidth="1"/>
    <col min="3288" max="3288" width="15.42578125" style="142" bestFit="1" customWidth="1"/>
    <col min="3289" max="3289" width="14.42578125" style="142" bestFit="1" customWidth="1"/>
    <col min="3290" max="3522" width="11.42578125" style="142"/>
    <col min="3523" max="3523" width="27.28515625" style="142" bestFit="1" customWidth="1"/>
    <col min="3524" max="3524" width="49.28515625" style="142" customWidth="1"/>
    <col min="3525" max="3525" width="16.42578125" style="142" customWidth="1"/>
    <col min="3526" max="3526" width="4.7109375" style="142" customWidth="1"/>
    <col min="3527" max="3527" width="16.42578125" style="142" customWidth="1"/>
    <col min="3528" max="3543" width="0" style="142" hidden="1" customWidth="1"/>
    <col min="3544" max="3544" width="15.42578125" style="142" bestFit="1" customWidth="1"/>
    <col min="3545" max="3545" width="14.42578125" style="142" bestFit="1" customWidth="1"/>
    <col min="3546" max="3778" width="11.42578125" style="142"/>
    <col min="3779" max="3779" width="27.28515625" style="142" bestFit="1" customWidth="1"/>
    <col min="3780" max="3780" width="49.28515625" style="142" customWidth="1"/>
    <col min="3781" max="3781" width="16.42578125" style="142" customWidth="1"/>
    <col min="3782" max="3782" width="4.7109375" style="142" customWidth="1"/>
    <col min="3783" max="3783" width="16.42578125" style="142" customWidth="1"/>
    <col min="3784" max="3799" width="0" style="142" hidden="1" customWidth="1"/>
    <col min="3800" max="3800" width="15.42578125" style="142" bestFit="1" customWidth="1"/>
    <col min="3801" max="3801" width="14.42578125" style="142" bestFit="1" customWidth="1"/>
    <col min="3802" max="4034" width="11.42578125" style="142"/>
    <col min="4035" max="4035" width="27.28515625" style="142" bestFit="1" customWidth="1"/>
    <col min="4036" max="4036" width="49.28515625" style="142" customWidth="1"/>
    <col min="4037" max="4037" width="16.42578125" style="142" customWidth="1"/>
    <col min="4038" max="4038" width="4.7109375" style="142" customWidth="1"/>
    <col min="4039" max="4039" width="16.42578125" style="142" customWidth="1"/>
    <col min="4040" max="4055" width="0" style="142" hidden="1" customWidth="1"/>
    <col min="4056" max="4056" width="15.42578125" style="142" bestFit="1" customWidth="1"/>
    <col min="4057" max="4057" width="14.42578125" style="142" bestFit="1" customWidth="1"/>
    <col min="4058" max="4290" width="11.42578125" style="142"/>
    <col min="4291" max="4291" width="27.28515625" style="142" bestFit="1" customWidth="1"/>
    <col min="4292" max="4292" width="49.28515625" style="142" customWidth="1"/>
    <col min="4293" max="4293" width="16.42578125" style="142" customWidth="1"/>
    <col min="4294" max="4294" width="4.7109375" style="142" customWidth="1"/>
    <col min="4295" max="4295" width="16.42578125" style="142" customWidth="1"/>
    <col min="4296" max="4311" width="0" style="142" hidden="1" customWidth="1"/>
    <col min="4312" max="4312" width="15.42578125" style="142" bestFit="1" customWidth="1"/>
    <col min="4313" max="4313" width="14.42578125" style="142" bestFit="1" customWidth="1"/>
    <col min="4314" max="4546" width="11.42578125" style="142"/>
    <col min="4547" max="4547" width="27.28515625" style="142" bestFit="1" customWidth="1"/>
    <col min="4548" max="4548" width="49.28515625" style="142" customWidth="1"/>
    <col min="4549" max="4549" width="16.42578125" style="142" customWidth="1"/>
    <col min="4550" max="4550" width="4.7109375" style="142" customWidth="1"/>
    <col min="4551" max="4551" width="16.42578125" style="142" customWidth="1"/>
    <col min="4552" max="4567" width="0" style="142" hidden="1" customWidth="1"/>
    <col min="4568" max="4568" width="15.42578125" style="142" bestFit="1" customWidth="1"/>
    <col min="4569" max="4569" width="14.42578125" style="142" bestFit="1" customWidth="1"/>
    <col min="4570" max="4802" width="11.42578125" style="142"/>
    <col min="4803" max="4803" width="27.28515625" style="142" bestFit="1" customWidth="1"/>
    <col min="4804" max="4804" width="49.28515625" style="142" customWidth="1"/>
    <col min="4805" max="4805" width="16.42578125" style="142" customWidth="1"/>
    <col min="4806" max="4806" width="4.7109375" style="142" customWidth="1"/>
    <col min="4807" max="4807" width="16.42578125" style="142" customWidth="1"/>
    <col min="4808" max="4823" width="0" style="142" hidden="1" customWidth="1"/>
    <col min="4824" max="4824" width="15.42578125" style="142" bestFit="1" customWidth="1"/>
    <col min="4825" max="4825" width="14.42578125" style="142" bestFit="1" customWidth="1"/>
    <col min="4826" max="5058" width="11.42578125" style="142"/>
    <col min="5059" max="5059" width="27.28515625" style="142" bestFit="1" customWidth="1"/>
    <col min="5060" max="5060" width="49.28515625" style="142" customWidth="1"/>
    <col min="5061" max="5061" width="16.42578125" style="142" customWidth="1"/>
    <col min="5062" max="5062" width="4.7109375" style="142" customWidth="1"/>
    <col min="5063" max="5063" width="16.42578125" style="142" customWidth="1"/>
    <col min="5064" max="5079" width="0" style="142" hidden="1" customWidth="1"/>
    <col min="5080" max="5080" width="15.42578125" style="142" bestFit="1" customWidth="1"/>
    <col min="5081" max="5081" width="14.42578125" style="142" bestFit="1" customWidth="1"/>
    <col min="5082" max="5314" width="11.42578125" style="142"/>
    <col min="5315" max="5315" width="27.28515625" style="142" bestFit="1" customWidth="1"/>
    <col min="5316" max="5316" width="49.28515625" style="142" customWidth="1"/>
    <col min="5317" max="5317" width="16.42578125" style="142" customWidth="1"/>
    <col min="5318" max="5318" width="4.7109375" style="142" customWidth="1"/>
    <col min="5319" max="5319" width="16.42578125" style="142" customWidth="1"/>
    <col min="5320" max="5335" width="0" style="142" hidden="1" customWidth="1"/>
    <col min="5336" max="5336" width="15.42578125" style="142" bestFit="1" customWidth="1"/>
    <col min="5337" max="5337" width="14.42578125" style="142" bestFit="1" customWidth="1"/>
    <col min="5338" max="5570" width="11.42578125" style="142"/>
    <col min="5571" max="5571" width="27.28515625" style="142" bestFit="1" customWidth="1"/>
    <col min="5572" max="5572" width="49.28515625" style="142" customWidth="1"/>
    <col min="5573" max="5573" width="16.42578125" style="142" customWidth="1"/>
    <col min="5574" max="5574" width="4.7109375" style="142" customWidth="1"/>
    <col min="5575" max="5575" width="16.42578125" style="142" customWidth="1"/>
    <col min="5576" max="5591" width="0" style="142" hidden="1" customWidth="1"/>
    <col min="5592" max="5592" width="15.42578125" style="142" bestFit="1" customWidth="1"/>
    <col min="5593" max="5593" width="14.42578125" style="142" bestFit="1" customWidth="1"/>
    <col min="5594" max="5826" width="11.42578125" style="142"/>
    <col min="5827" max="5827" width="27.28515625" style="142" bestFit="1" customWidth="1"/>
    <col min="5828" max="5828" width="49.28515625" style="142" customWidth="1"/>
    <col min="5829" max="5829" width="16.42578125" style="142" customWidth="1"/>
    <col min="5830" max="5830" width="4.7109375" style="142" customWidth="1"/>
    <col min="5831" max="5831" width="16.42578125" style="142" customWidth="1"/>
    <col min="5832" max="5847" width="0" style="142" hidden="1" customWidth="1"/>
    <col min="5848" max="5848" width="15.42578125" style="142" bestFit="1" customWidth="1"/>
    <col min="5849" max="5849" width="14.42578125" style="142" bestFit="1" customWidth="1"/>
    <col min="5850" max="6082" width="11.42578125" style="142"/>
    <col min="6083" max="6083" width="27.28515625" style="142" bestFit="1" customWidth="1"/>
    <col min="6084" max="6084" width="49.28515625" style="142" customWidth="1"/>
    <col min="6085" max="6085" width="16.42578125" style="142" customWidth="1"/>
    <col min="6086" max="6086" width="4.7109375" style="142" customWidth="1"/>
    <col min="6087" max="6087" width="16.42578125" style="142" customWidth="1"/>
    <col min="6088" max="6103" width="0" style="142" hidden="1" customWidth="1"/>
    <col min="6104" max="6104" width="15.42578125" style="142" bestFit="1" customWidth="1"/>
    <col min="6105" max="6105" width="14.42578125" style="142" bestFit="1" customWidth="1"/>
    <col min="6106" max="6338" width="11.42578125" style="142"/>
    <col min="6339" max="6339" width="27.28515625" style="142" bestFit="1" customWidth="1"/>
    <col min="6340" max="6340" width="49.28515625" style="142" customWidth="1"/>
    <col min="6341" max="6341" width="16.42578125" style="142" customWidth="1"/>
    <col min="6342" max="6342" width="4.7109375" style="142" customWidth="1"/>
    <col min="6343" max="6343" width="16.42578125" style="142" customWidth="1"/>
    <col min="6344" max="6359" width="0" style="142" hidden="1" customWidth="1"/>
    <col min="6360" max="6360" width="15.42578125" style="142" bestFit="1" customWidth="1"/>
    <col min="6361" max="6361" width="14.42578125" style="142" bestFit="1" customWidth="1"/>
    <col min="6362" max="6594" width="11.42578125" style="142"/>
    <col min="6595" max="6595" width="27.28515625" style="142" bestFit="1" customWidth="1"/>
    <col min="6596" max="6596" width="49.28515625" style="142" customWidth="1"/>
    <col min="6597" max="6597" width="16.42578125" style="142" customWidth="1"/>
    <col min="6598" max="6598" width="4.7109375" style="142" customWidth="1"/>
    <col min="6599" max="6599" width="16.42578125" style="142" customWidth="1"/>
    <col min="6600" max="6615" width="0" style="142" hidden="1" customWidth="1"/>
    <col min="6616" max="6616" width="15.42578125" style="142" bestFit="1" customWidth="1"/>
    <col min="6617" max="6617" width="14.42578125" style="142" bestFit="1" customWidth="1"/>
    <col min="6618" max="6850" width="11.42578125" style="142"/>
    <col min="6851" max="6851" width="27.28515625" style="142" bestFit="1" customWidth="1"/>
    <col min="6852" max="6852" width="49.28515625" style="142" customWidth="1"/>
    <col min="6853" max="6853" width="16.42578125" style="142" customWidth="1"/>
    <col min="6854" max="6854" width="4.7109375" style="142" customWidth="1"/>
    <col min="6855" max="6855" width="16.42578125" style="142" customWidth="1"/>
    <col min="6856" max="6871" width="0" style="142" hidden="1" customWidth="1"/>
    <col min="6872" max="6872" width="15.42578125" style="142" bestFit="1" customWidth="1"/>
    <col min="6873" max="6873" width="14.42578125" style="142" bestFit="1" customWidth="1"/>
    <col min="6874" max="7106" width="11.42578125" style="142"/>
    <col min="7107" max="7107" width="27.28515625" style="142" bestFit="1" customWidth="1"/>
    <col min="7108" max="7108" width="49.28515625" style="142" customWidth="1"/>
    <col min="7109" max="7109" width="16.42578125" style="142" customWidth="1"/>
    <col min="7110" max="7110" width="4.7109375" style="142" customWidth="1"/>
    <col min="7111" max="7111" width="16.42578125" style="142" customWidth="1"/>
    <col min="7112" max="7127" width="0" style="142" hidden="1" customWidth="1"/>
    <col min="7128" max="7128" width="15.42578125" style="142" bestFit="1" customWidth="1"/>
    <col min="7129" max="7129" width="14.42578125" style="142" bestFit="1" customWidth="1"/>
    <col min="7130" max="7362" width="11.42578125" style="142"/>
    <col min="7363" max="7363" width="27.28515625" style="142" bestFit="1" customWidth="1"/>
    <col min="7364" max="7364" width="49.28515625" style="142" customWidth="1"/>
    <col min="7365" max="7365" width="16.42578125" style="142" customWidth="1"/>
    <col min="7366" max="7366" width="4.7109375" style="142" customWidth="1"/>
    <col min="7367" max="7367" width="16.42578125" style="142" customWidth="1"/>
    <col min="7368" max="7383" width="0" style="142" hidden="1" customWidth="1"/>
    <col min="7384" max="7384" width="15.42578125" style="142" bestFit="1" customWidth="1"/>
    <col min="7385" max="7385" width="14.42578125" style="142" bestFit="1" customWidth="1"/>
    <col min="7386" max="7618" width="11.42578125" style="142"/>
    <col min="7619" max="7619" width="27.28515625" style="142" bestFit="1" customWidth="1"/>
    <col min="7620" max="7620" width="49.28515625" style="142" customWidth="1"/>
    <col min="7621" max="7621" width="16.42578125" style="142" customWidth="1"/>
    <col min="7622" max="7622" width="4.7109375" style="142" customWidth="1"/>
    <col min="7623" max="7623" width="16.42578125" style="142" customWidth="1"/>
    <col min="7624" max="7639" width="0" style="142" hidden="1" customWidth="1"/>
    <col min="7640" max="7640" width="15.42578125" style="142" bestFit="1" customWidth="1"/>
    <col min="7641" max="7641" width="14.42578125" style="142" bestFit="1" customWidth="1"/>
    <col min="7642" max="7874" width="11.42578125" style="142"/>
    <col min="7875" max="7875" width="27.28515625" style="142" bestFit="1" customWidth="1"/>
    <col min="7876" max="7876" width="49.28515625" style="142" customWidth="1"/>
    <col min="7877" max="7877" width="16.42578125" style="142" customWidth="1"/>
    <col min="7878" max="7878" width="4.7109375" style="142" customWidth="1"/>
    <col min="7879" max="7879" width="16.42578125" style="142" customWidth="1"/>
    <col min="7880" max="7895" width="0" style="142" hidden="1" customWidth="1"/>
    <col min="7896" max="7896" width="15.42578125" style="142" bestFit="1" customWidth="1"/>
    <col min="7897" max="7897" width="14.42578125" style="142" bestFit="1" customWidth="1"/>
    <col min="7898" max="8130" width="11.42578125" style="142"/>
    <col min="8131" max="8131" width="27.28515625" style="142" bestFit="1" customWidth="1"/>
    <col min="8132" max="8132" width="49.28515625" style="142" customWidth="1"/>
    <col min="8133" max="8133" width="16.42578125" style="142" customWidth="1"/>
    <col min="8134" max="8134" width="4.7109375" style="142" customWidth="1"/>
    <col min="8135" max="8135" width="16.42578125" style="142" customWidth="1"/>
    <col min="8136" max="8151" width="0" style="142" hidden="1" customWidth="1"/>
    <col min="8152" max="8152" width="15.42578125" style="142" bestFit="1" customWidth="1"/>
    <col min="8153" max="8153" width="14.42578125" style="142" bestFit="1" customWidth="1"/>
    <col min="8154" max="8386" width="11.42578125" style="142"/>
    <col min="8387" max="8387" width="27.28515625" style="142" bestFit="1" customWidth="1"/>
    <col min="8388" max="8388" width="49.28515625" style="142" customWidth="1"/>
    <col min="8389" max="8389" width="16.42578125" style="142" customWidth="1"/>
    <col min="8390" max="8390" width="4.7109375" style="142" customWidth="1"/>
    <col min="8391" max="8391" width="16.42578125" style="142" customWidth="1"/>
    <col min="8392" max="8407" width="0" style="142" hidden="1" customWidth="1"/>
    <col min="8408" max="8408" width="15.42578125" style="142" bestFit="1" customWidth="1"/>
    <col min="8409" max="8409" width="14.42578125" style="142" bestFit="1" customWidth="1"/>
    <col min="8410" max="8642" width="11.42578125" style="142"/>
    <col min="8643" max="8643" width="27.28515625" style="142" bestFit="1" customWidth="1"/>
    <col min="8644" max="8644" width="49.28515625" style="142" customWidth="1"/>
    <col min="8645" max="8645" width="16.42578125" style="142" customWidth="1"/>
    <col min="8646" max="8646" width="4.7109375" style="142" customWidth="1"/>
    <col min="8647" max="8647" width="16.42578125" style="142" customWidth="1"/>
    <col min="8648" max="8663" width="0" style="142" hidden="1" customWidth="1"/>
    <col min="8664" max="8664" width="15.42578125" style="142" bestFit="1" customWidth="1"/>
    <col min="8665" max="8665" width="14.42578125" style="142" bestFit="1" customWidth="1"/>
    <col min="8666" max="8898" width="11.42578125" style="142"/>
    <col min="8899" max="8899" width="27.28515625" style="142" bestFit="1" customWidth="1"/>
    <col min="8900" max="8900" width="49.28515625" style="142" customWidth="1"/>
    <col min="8901" max="8901" width="16.42578125" style="142" customWidth="1"/>
    <col min="8902" max="8902" width="4.7109375" style="142" customWidth="1"/>
    <col min="8903" max="8903" width="16.42578125" style="142" customWidth="1"/>
    <col min="8904" max="8919" width="0" style="142" hidden="1" customWidth="1"/>
    <col min="8920" max="8920" width="15.42578125" style="142" bestFit="1" customWidth="1"/>
    <col min="8921" max="8921" width="14.42578125" style="142" bestFit="1" customWidth="1"/>
    <col min="8922" max="9154" width="11.42578125" style="142"/>
    <col min="9155" max="9155" width="27.28515625" style="142" bestFit="1" customWidth="1"/>
    <col min="9156" max="9156" width="49.28515625" style="142" customWidth="1"/>
    <col min="9157" max="9157" width="16.42578125" style="142" customWidth="1"/>
    <col min="9158" max="9158" width="4.7109375" style="142" customWidth="1"/>
    <col min="9159" max="9159" width="16.42578125" style="142" customWidth="1"/>
    <col min="9160" max="9175" width="0" style="142" hidden="1" customWidth="1"/>
    <col min="9176" max="9176" width="15.42578125" style="142" bestFit="1" customWidth="1"/>
    <col min="9177" max="9177" width="14.42578125" style="142" bestFit="1" customWidth="1"/>
    <col min="9178" max="9410" width="11.42578125" style="142"/>
    <col min="9411" max="9411" width="27.28515625" style="142" bestFit="1" customWidth="1"/>
    <col min="9412" max="9412" width="49.28515625" style="142" customWidth="1"/>
    <col min="9413" max="9413" width="16.42578125" style="142" customWidth="1"/>
    <col min="9414" max="9414" width="4.7109375" style="142" customWidth="1"/>
    <col min="9415" max="9415" width="16.42578125" style="142" customWidth="1"/>
    <col min="9416" max="9431" width="0" style="142" hidden="1" customWidth="1"/>
    <col min="9432" max="9432" width="15.42578125" style="142" bestFit="1" customWidth="1"/>
    <col min="9433" max="9433" width="14.42578125" style="142" bestFit="1" customWidth="1"/>
    <col min="9434" max="9666" width="11.42578125" style="142"/>
    <col min="9667" max="9667" width="27.28515625" style="142" bestFit="1" customWidth="1"/>
    <col min="9668" max="9668" width="49.28515625" style="142" customWidth="1"/>
    <col min="9669" max="9669" width="16.42578125" style="142" customWidth="1"/>
    <col min="9670" max="9670" width="4.7109375" style="142" customWidth="1"/>
    <col min="9671" max="9671" width="16.42578125" style="142" customWidth="1"/>
    <col min="9672" max="9687" width="0" style="142" hidden="1" customWidth="1"/>
    <col min="9688" max="9688" width="15.42578125" style="142" bestFit="1" customWidth="1"/>
    <col min="9689" max="9689" width="14.42578125" style="142" bestFit="1" customWidth="1"/>
    <col min="9690" max="9922" width="11.42578125" style="142"/>
    <col min="9923" max="9923" width="27.28515625" style="142" bestFit="1" customWidth="1"/>
    <col min="9924" max="9924" width="49.28515625" style="142" customWidth="1"/>
    <col min="9925" max="9925" width="16.42578125" style="142" customWidth="1"/>
    <col min="9926" max="9926" width="4.7109375" style="142" customWidth="1"/>
    <col min="9927" max="9927" width="16.42578125" style="142" customWidth="1"/>
    <col min="9928" max="9943" width="0" style="142" hidden="1" customWidth="1"/>
    <col min="9944" max="9944" width="15.42578125" style="142" bestFit="1" customWidth="1"/>
    <col min="9945" max="9945" width="14.42578125" style="142" bestFit="1" customWidth="1"/>
    <col min="9946" max="10178" width="11.42578125" style="142"/>
    <col min="10179" max="10179" width="27.28515625" style="142" bestFit="1" customWidth="1"/>
    <col min="10180" max="10180" width="49.28515625" style="142" customWidth="1"/>
    <col min="10181" max="10181" width="16.42578125" style="142" customWidth="1"/>
    <col min="10182" max="10182" width="4.7109375" style="142" customWidth="1"/>
    <col min="10183" max="10183" width="16.42578125" style="142" customWidth="1"/>
    <col min="10184" max="10199" width="0" style="142" hidden="1" customWidth="1"/>
    <col min="10200" max="10200" width="15.42578125" style="142" bestFit="1" customWidth="1"/>
    <col min="10201" max="10201" width="14.42578125" style="142" bestFit="1" customWidth="1"/>
    <col min="10202" max="10434" width="11.42578125" style="142"/>
    <col min="10435" max="10435" width="27.28515625" style="142" bestFit="1" customWidth="1"/>
    <col min="10436" max="10436" width="49.28515625" style="142" customWidth="1"/>
    <col min="10437" max="10437" width="16.42578125" style="142" customWidth="1"/>
    <col min="10438" max="10438" width="4.7109375" style="142" customWidth="1"/>
    <col min="10439" max="10439" width="16.42578125" style="142" customWidth="1"/>
    <col min="10440" max="10455" width="0" style="142" hidden="1" customWidth="1"/>
    <col min="10456" max="10456" width="15.42578125" style="142" bestFit="1" customWidth="1"/>
    <col min="10457" max="10457" width="14.42578125" style="142" bestFit="1" customWidth="1"/>
    <col min="10458" max="10690" width="11.42578125" style="142"/>
    <col min="10691" max="10691" width="27.28515625" style="142" bestFit="1" customWidth="1"/>
    <col min="10692" max="10692" width="49.28515625" style="142" customWidth="1"/>
    <col min="10693" max="10693" width="16.42578125" style="142" customWidth="1"/>
    <col min="10694" max="10694" width="4.7109375" style="142" customWidth="1"/>
    <col min="10695" max="10695" width="16.42578125" style="142" customWidth="1"/>
    <col min="10696" max="10711" width="0" style="142" hidden="1" customWidth="1"/>
    <col min="10712" max="10712" width="15.42578125" style="142" bestFit="1" customWidth="1"/>
    <col min="10713" max="10713" width="14.42578125" style="142" bestFit="1" customWidth="1"/>
    <col min="10714" max="10946" width="11.42578125" style="142"/>
    <col min="10947" max="10947" width="27.28515625" style="142" bestFit="1" customWidth="1"/>
    <col min="10948" max="10948" width="49.28515625" style="142" customWidth="1"/>
    <col min="10949" max="10949" width="16.42578125" style="142" customWidth="1"/>
    <col min="10950" max="10950" width="4.7109375" style="142" customWidth="1"/>
    <col min="10951" max="10951" width="16.42578125" style="142" customWidth="1"/>
    <col min="10952" max="10967" width="0" style="142" hidden="1" customWidth="1"/>
    <col min="10968" max="10968" width="15.42578125" style="142" bestFit="1" customWidth="1"/>
    <col min="10969" max="10969" width="14.42578125" style="142" bestFit="1" customWidth="1"/>
    <col min="10970" max="11202" width="11.42578125" style="142"/>
    <col min="11203" max="11203" width="27.28515625" style="142" bestFit="1" customWidth="1"/>
    <col min="11204" max="11204" width="49.28515625" style="142" customWidth="1"/>
    <col min="11205" max="11205" width="16.42578125" style="142" customWidth="1"/>
    <col min="11206" max="11206" width="4.7109375" style="142" customWidth="1"/>
    <col min="11207" max="11207" width="16.42578125" style="142" customWidth="1"/>
    <col min="11208" max="11223" width="0" style="142" hidden="1" customWidth="1"/>
    <col min="11224" max="11224" width="15.42578125" style="142" bestFit="1" customWidth="1"/>
    <col min="11225" max="11225" width="14.42578125" style="142" bestFit="1" customWidth="1"/>
    <col min="11226" max="11458" width="11.42578125" style="142"/>
    <col min="11459" max="11459" width="27.28515625" style="142" bestFit="1" customWidth="1"/>
    <col min="11460" max="11460" width="49.28515625" style="142" customWidth="1"/>
    <col min="11461" max="11461" width="16.42578125" style="142" customWidth="1"/>
    <col min="11462" max="11462" width="4.7109375" style="142" customWidth="1"/>
    <col min="11463" max="11463" width="16.42578125" style="142" customWidth="1"/>
    <col min="11464" max="11479" width="0" style="142" hidden="1" customWidth="1"/>
    <col min="11480" max="11480" width="15.42578125" style="142" bestFit="1" customWidth="1"/>
    <col min="11481" max="11481" width="14.42578125" style="142" bestFit="1" customWidth="1"/>
    <col min="11482" max="11714" width="11.42578125" style="142"/>
    <col min="11715" max="11715" width="27.28515625" style="142" bestFit="1" customWidth="1"/>
    <col min="11716" max="11716" width="49.28515625" style="142" customWidth="1"/>
    <col min="11717" max="11717" width="16.42578125" style="142" customWidth="1"/>
    <col min="11718" max="11718" width="4.7109375" style="142" customWidth="1"/>
    <col min="11719" max="11719" width="16.42578125" style="142" customWidth="1"/>
    <col min="11720" max="11735" width="0" style="142" hidden="1" customWidth="1"/>
    <col min="11736" max="11736" width="15.42578125" style="142" bestFit="1" customWidth="1"/>
    <col min="11737" max="11737" width="14.42578125" style="142" bestFit="1" customWidth="1"/>
    <col min="11738" max="11970" width="11.42578125" style="142"/>
    <col min="11971" max="11971" width="27.28515625" style="142" bestFit="1" customWidth="1"/>
    <col min="11972" max="11972" width="49.28515625" style="142" customWidth="1"/>
    <col min="11973" max="11973" width="16.42578125" style="142" customWidth="1"/>
    <col min="11974" max="11974" width="4.7109375" style="142" customWidth="1"/>
    <col min="11975" max="11975" width="16.42578125" style="142" customWidth="1"/>
    <col min="11976" max="11991" width="0" style="142" hidden="1" customWidth="1"/>
    <col min="11992" max="11992" width="15.42578125" style="142" bestFit="1" customWidth="1"/>
    <col min="11993" max="11993" width="14.42578125" style="142" bestFit="1" customWidth="1"/>
    <col min="11994" max="12226" width="11.42578125" style="142"/>
    <col min="12227" max="12227" width="27.28515625" style="142" bestFit="1" customWidth="1"/>
    <col min="12228" max="12228" width="49.28515625" style="142" customWidth="1"/>
    <col min="12229" max="12229" width="16.42578125" style="142" customWidth="1"/>
    <col min="12230" max="12230" width="4.7109375" style="142" customWidth="1"/>
    <col min="12231" max="12231" width="16.42578125" style="142" customWidth="1"/>
    <col min="12232" max="12247" width="0" style="142" hidden="1" customWidth="1"/>
    <col min="12248" max="12248" width="15.42578125" style="142" bestFit="1" customWidth="1"/>
    <col min="12249" max="12249" width="14.42578125" style="142" bestFit="1" customWidth="1"/>
    <col min="12250" max="12482" width="11.42578125" style="142"/>
    <col min="12483" max="12483" width="27.28515625" style="142" bestFit="1" customWidth="1"/>
    <col min="12484" max="12484" width="49.28515625" style="142" customWidth="1"/>
    <col min="12485" max="12485" width="16.42578125" style="142" customWidth="1"/>
    <col min="12486" max="12486" width="4.7109375" style="142" customWidth="1"/>
    <col min="12487" max="12487" width="16.42578125" style="142" customWidth="1"/>
    <col min="12488" max="12503" width="0" style="142" hidden="1" customWidth="1"/>
    <col min="12504" max="12504" width="15.42578125" style="142" bestFit="1" customWidth="1"/>
    <col min="12505" max="12505" width="14.42578125" style="142" bestFit="1" customWidth="1"/>
    <col min="12506" max="12738" width="11.42578125" style="142"/>
    <col min="12739" max="12739" width="27.28515625" style="142" bestFit="1" customWidth="1"/>
    <col min="12740" max="12740" width="49.28515625" style="142" customWidth="1"/>
    <col min="12741" max="12741" width="16.42578125" style="142" customWidth="1"/>
    <col min="12742" max="12742" width="4.7109375" style="142" customWidth="1"/>
    <col min="12743" max="12743" width="16.42578125" style="142" customWidth="1"/>
    <col min="12744" max="12759" width="0" style="142" hidden="1" customWidth="1"/>
    <col min="12760" max="12760" width="15.42578125" style="142" bestFit="1" customWidth="1"/>
    <col min="12761" max="12761" width="14.42578125" style="142" bestFit="1" customWidth="1"/>
    <col min="12762" max="12994" width="11.42578125" style="142"/>
    <col min="12995" max="12995" width="27.28515625" style="142" bestFit="1" customWidth="1"/>
    <col min="12996" max="12996" width="49.28515625" style="142" customWidth="1"/>
    <col min="12997" max="12997" width="16.42578125" style="142" customWidth="1"/>
    <col min="12998" max="12998" width="4.7109375" style="142" customWidth="1"/>
    <col min="12999" max="12999" width="16.42578125" style="142" customWidth="1"/>
    <col min="13000" max="13015" width="0" style="142" hidden="1" customWidth="1"/>
    <col min="13016" max="13016" width="15.42578125" style="142" bestFit="1" customWidth="1"/>
    <col min="13017" max="13017" width="14.42578125" style="142" bestFit="1" customWidth="1"/>
    <col min="13018" max="13250" width="11.42578125" style="142"/>
    <col min="13251" max="13251" width="27.28515625" style="142" bestFit="1" customWidth="1"/>
    <col min="13252" max="13252" width="49.28515625" style="142" customWidth="1"/>
    <col min="13253" max="13253" width="16.42578125" style="142" customWidth="1"/>
    <col min="13254" max="13254" width="4.7109375" style="142" customWidth="1"/>
    <col min="13255" max="13255" width="16.42578125" style="142" customWidth="1"/>
    <col min="13256" max="13271" width="0" style="142" hidden="1" customWidth="1"/>
    <col min="13272" max="13272" width="15.42578125" style="142" bestFit="1" customWidth="1"/>
    <col min="13273" max="13273" width="14.42578125" style="142" bestFit="1" customWidth="1"/>
    <col min="13274" max="13506" width="11.42578125" style="142"/>
    <col min="13507" max="13507" width="27.28515625" style="142" bestFit="1" customWidth="1"/>
    <col min="13508" max="13508" width="49.28515625" style="142" customWidth="1"/>
    <col min="13509" max="13509" width="16.42578125" style="142" customWidth="1"/>
    <col min="13510" max="13510" width="4.7109375" style="142" customWidth="1"/>
    <col min="13511" max="13511" width="16.42578125" style="142" customWidth="1"/>
    <col min="13512" max="13527" width="0" style="142" hidden="1" customWidth="1"/>
    <col min="13528" max="13528" width="15.42578125" style="142" bestFit="1" customWidth="1"/>
    <col min="13529" max="13529" width="14.42578125" style="142" bestFit="1" customWidth="1"/>
    <col min="13530" max="13762" width="11.42578125" style="142"/>
    <col min="13763" max="13763" width="27.28515625" style="142" bestFit="1" customWidth="1"/>
    <col min="13764" max="13764" width="49.28515625" style="142" customWidth="1"/>
    <col min="13765" max="13765" width="16.42578125" style="142" customWidth="1"/>
    <col min="13766" max="13766" width="4.7109375" style="142" customWidth="1"/>
    <col min="13767" max="13767" width="16.42578125" style="142" customWidth="1"/>
    <col min="13768" max="13783" width="0" style="142" hidden="1" customWidth="1"/>
    <col min="13784" max="13784" width="15.42578125" style="142" bestFit="1" customWidth="1"/>
    <col min="13785" max="13785" width="14.42578125" style="142" bestFit="1" customWidth="1"/>
    <col min="13786" max="14018" width="11.42578125" style="142"/>
    <col min="14019" max="14019" width="27.28515625" style="142" bestFit="1" customWidth="1"/>
    <col min="14020" max="14020" width="49.28515625" style="142" customWidth="1"/>
    <col min="14021" max="14021" width="16.42578125" style="142" customWidth="1"/>
    <col min="14022" max="14022" width="4.7109375" style="142" customWidth="1"/>
    <col min="14023" max="14023" width="16.42578125" style="142" customWidth="1"/>
    <col min="14024" max="14039" width="0" style="142" hidden="1" customWidth="1"/>
    <col min="14040" max="14040" width="15.42578125" style="142" bestFit="1" customWidth="1"/>
    <col min="14041" max="14041" width="14.42578125" style="142" bestFit="1" customWidth="1"/>
    <col min="14042" max="14274" width="11.42578125" style="142"/>
    <col min="14275" max="14275" width="27.28515625" style="142" bestFit="1" customWidth="1"/>
    <col min="14276" max="14276" width="49.28515625" style="142" customWidth="1"/>
    <col min="14277" max="14277" width="16.42578125" style="142" customWidth="1"/>
    <col min="14278" max="14278" width="4.7109375" style="142" customWidth="1"/>
    <col min="14279" max="14279" width="16.42578125" style="142" customWidth="1"/>
    <col min="14280" max="14295" width="0" style="142" hidden="1" customWidth="1"/>
    <col min="14296" max="14296" width="15.42578125" style="142" bestFit="1" customWidth="1"/>
    <col min="14297" max="14297" width="14.42578125" style="142" bestFit="1" customWidth="1"/>
    <col min="14298" max="14530" width="11.42578125" style="142"/>
    <col min="14531" max="14531" width="27.28515625" style="142" bestFit="1" customWidth="1"/>
    <col min="14532" max="14532" width="49.28515625" style="142" customWidth="1"/>
    <col min="14533" max="14533" width="16.42578125" style="142" customWidth="1"/>
    <col min="14534" max="14534" width="4.7109375" style="142" customWidth="1"/>
    <col min="14535" max="14535" width="16.42578125" style="142" customWidth="1"/>
    <col min="14536" max="14551" width="0" style="142" hidden="1" customWidth="1"/>
    <col min="14552" max="14552" width="15.42578125" style="142" bestFit="1" customWidth="1"/>
    <col min="14553" max="14553" width="14.42578125" style="142" bestFit="1" customWidth="1"/>
    <col min="14554" max="14786" width="11.42578125" style="142"/>
    <col min="14787" max="14787" width="27.28515625" style="142" bestFit="1" customWidth="1"/>
    <col min="14788" max="14788" width="49.28515625" style="142" customWidth="1"/>
    <col min="14789" max="14789" width="16.42578125" style="142" customWidth="1"/>
    <col min="14790" max="14790" width="4.7109375" style="142" customWidth="1"/>
    <col min="14791" max="14791" width="16.42578125" style="142" customWidth="1"/>
    <col min="14792" max="14807" width="0" style="142" hidden="1" customWidth="1"/>
    <col min="14808" max="14808" width="15.42578125" style="142" bestFit="1" customWidth="1"/>
    <col min="14809" max="14809" width="14.42578125" style="142" bestFit="1" customWidth="1"/>
    <col min="14810" max="15042" width="11.42578125" style="142"/>
    <col min="15043" max="15043" width="27.28515625" style="142" bestFit="1" customWidth="1"/>
    <col min="15044" max="15044" width="49.28515625" style="142" customWidth="1"/>
    <col min="15045" max="15045" width="16.42578125" style="142" customWidth="1"/>
    <col min="15046" max="15046" width="4.7109375" style="142" customWidth="1"/>
    <col min="15047" max="15047" width="16.42578125" style="142" customWidth="1"/>
    <col min="15048" max="15063" width="0" style="142" hidden="1" customWidth="1"/>
    <col min="15064" max="15064" width="15.42578125" style="142" bestFit="1" customWidth="1"/>
    <col min="15065" max="15065" width="14.42578125" style="142" bestFit="1" customWidth="1"/>
    <col min="15066" max="15298" width="11.42578125" style="142"/>
    <col min="15299" max="15299" width="27.28515625" style="142" bestFit="1" customWidth="1"/>
    <col min="15300" max="15300" width="49.28515625" style="142" customWidth="1"/>
    <col min="15301" max="15301" width="16.42578125" style="142" customWidth="1"/>
    <col min="15302" max="15302" width="4.7109375" style="142" customWidth="1"/>
    <col min="15303" max="15303" width="16.42578125" style="142" customWidth="1"/>
    <col min="15304" max="15319" width="0" style="142" hidden="1" customWidth="1"/>
    <col min="15320" max="15320" width="15.42578125" style="142" bestFit="1" customWidth="1"/>
    <col min="15321" max="15321" width="14.42578125" style="142" bestFit="1" customWidth="1"/>
    <col min="15322" max="15554" width="11.42578125" style="142"/>
    <col min="15555" max="15555" width="27.28515625" style="142" bestFit="1" customWidth="1"/>
    <col min="15556" max="15556" width="49.28515625" style="142" customWidth="1"/>
    <col min="15557" max="15557" width="16.42578125" style="142" customWidth="1"/>
    <col min="15558" max="15558" width="4.7109375" style="142" customWidth="1"/>
    <col min="15559" max="15559" width="16.42578125" style="142" customWidth="1"/>
    <col min="15560" max="15575" width="0" style="142" hidden="1" customWidth="1"/>
    <col min="15576" max="15576" width="15.42578125" style="142" bestFit="1" customWidth="1"/>
    <col min="15577" max="15577" width="14.42578125" style="142" bestFit="1" customWidth="1"/>
    <col min="15578" max="15810" width="11.42578125" style="142"/>
    <col min="15811" max="15811" width="27.28515625" style="142" bestFit="1" customWidth="1"/>
    <col min="15812" max="15812" width="49.28515625" style="142" customWidth="1"/>
    <col min="15813" max="15813" width="16.42578125" style="142" customWidth="1"/>
    <col min="15814" max="15814" width="4.7109375" style="142" customWidth="1"/>
    <col min="15815" max="15815" width="16.42578125" style="142" customWidth="1"/>
    <col min="15816" max="15831" width="0" style="142" hidden="1" customWidth="1"/>
    <col min="15832" max="15832" width="15.42578125" style="142" bestFit="1" customWidth="1"/>
    <col min="15833" max="15833" width="14.42578125" style="142" bestFit="1" customWidth="1"/>
    <col min="15834" max="16066" width="11.42578125" style="142"/>
    <col min="16067" max="16067" width="27.28515625" style="142" bestFit="1" customWidth="1"/>
    <col min="16068" max="16068" width="49.28515625" style="142" customWidth="1"/>
    <col min="16069" max="16069" width="16.42578125" style="142" customWidth="1"/>
    <col min="16070" max="16070" width="4.7109375" style="142" customWidth="1"/>
    <col min="16071" max="16071" width="16.42578125" style="142" customWidth="1"/>
    <col min="16072" max="16087" width="0" style="142" hidden="1" customWidth="1"/>
    <col min="16088" max="16088" width="15.42578125" style="142" bestFit="1" customWidth="1"/>
    <col min="16089" max="16089" width="14.42578125" style="142" bestFit="1" customWidth="1"/>
    <col min="16090" max="16384" width="11.42578125" style="142"/>
  </cols>
  <sheetData>
    <row r="1" spans="1:6">
      <c r="D1"/>
      <c r="E1"/>
      <c r="F1"/>
    </row>
    <row r="2" spans="1:6">
      <c r="D2"/>
      <c r="E2"/>
      <c r="F2"/>
    </row>
    <row r="3" spans="1:6">
      <c r="D3"/>
      <c r="E3"/>
      <c r="F3"/>
    </row>
    <row r="4" spans="1:6">
      <c r="D4"/>
      <c r="E4"/>
      <c r="F4"/>
    </row>
    <row r="5" spans="1:6">
      <c r="D5"/>
      <c r="E5"/>
      <c r="F5"/>
    </row>
    <row r="6" spans="1:6">
      <c r="B6" s="158" t="s">
        <v>1287</v>
      </c>
      <c r="D6"/>
      <c r="E6"/>
      <c r="F6"/>
    </row>
    <row r="7" spans="1:6" ht="15">
      <c r="B7" s="160"/>
      <c r="C7" s="160"/>
      <c r="D7"/>
      <c r="E7"/>
      <c r="F7"/>
    </row>
    <row r="8" spans="1:6" ht="18.75">
      <c r="B8" s="157"/>
      <c r="C8" s="157"/>
      <c r="D8"/>
      <c r="E8"/>
      <c r="F8"/>
    </row>
    <row r="9" spans="1:6" ht="18">
      <c r="B9" s="195" t="s">
        <v>1271</v>
      </c>
      <c r="C9" s="195"/>
      <c r="D9"/>
      <c r="E9"/>
      <c r="F9"/>
    </row>
    <row r="10" spans="1:6" ht="18">
      <c r="B10" s="196" t="s">
        <v>1297</v>
      </c>
      <c r="C10" s="196"/>
      <c r="D10"/>
      <c r="E10"/>
      <c r="F10"/>
    </row>
    <row r="11" spans="1:6" ht="18">
      <c r="B11" s="195" t="s">
        <v>1234</v>
      </c>
      <c r="C11" s="195"/>
      <c r="D11" t="s">
        <v>1293</v>
      </c>
      <c r="E11"/>
      <c r="F11"/>
    </row>
    <row r="12" spans="1:6" ht="18">
      <c r="B12" s="163"/>
      <c r="C12" s="163"/>
      <c r="D12"/>
      <c r="E12"/>
      <c r="F12"/>
    </row>
    <row r="13" spans="1:6" ht="14.25" customHeight="1">
      <c r="B13" s="163"/>
      <c r="C13" s="164"/>
      <c r="D13"/>
      <c r="E13"/>
      <c r="F13"/>
    </row>
    <row r="14" spans="1:6" s="145" customFormat="1" ht="18">
      <c r="B14" s="165"/>
      <c r="C14" s="177"/>
      <c r="D14"/>
      <c r="E14"/>
      <c r="F14"/>
    </row>
    <row r="15" spans="1:6" s="145" customFormat="1" ht="18">
      <c r="B15" s="165"/>
      <c r="C15" s="166"/>
      <c r="D15"/>
      <c r="E15" t="s">
        <v>1282</v>
      </c>
      <c r="F15"/>
    </row>
    <row r="16" spans="1:6" ht="18">
      <c r="A16" s="141"/>
      <c r="B16" s="167" t="s">
        <v>1235</v>
      </c>
      <c r="C16" s="168"/>
      <c r="D16"/>
      <c r="E16"/>
      <c r="F16"/>
    </row>
    <row r="17" spans="1:41" ht="18">
      <c r="B17" s="163"/>
      <c r="C17" s="164"/>
      <c r="D17"/>
      <c r="E17"/>
      <c r="F17"/>
      <c r="G17" s="146"/>
      <c r="H17" s="146"/>
      <c r="I17" s="146"/>
      <c r="J17" s="146"/>
      <c r="K17" s="146"/>
      <c r="L17" s="146"/>
      <c r="M17" s="146"/>
      <c r="N17" s="146"/>
      <c r="O17" s="146"/>
      <c r="P17" s="146"/>
      <c r="Q17" s="146"/>
      <c r="R17" s="146"/>
      <c r="S17" s="146"/>
      <c r="T17" s="146"/>
      <c r="U17" s="146"/>
      <c r="V17" s="146"/>
      <c r="W17" s="146"/>
      <c r="X17" s="146"/>
      <c r="Y17" s="146"/>
      <c r="Z17" s="146"/>
      <c r="AA17" s="146"/>
      <c r="AB17" s="146"/>
      <c r="AC17" s="146"/>
      <c r="AD17" s="146"/>
      <c r="AE17" s="146"/>
      <c r="AF17" s="146"/>
      <c r="AG17" s="146"/>
      <c r="AH17" s="146"/>
      <c r="AI17" s="146"/>
      <c r="AJ17" s="146"/>
      <c r="AK17" s="146"/>
      <c r="AL17" s="146"/>
      <c r="AM17" s="146"/>
      <c r="AN17" s="146"/>
      <c r="AO17" s="146"/>
    </row>
    <row r="18" spans="1:41" ht="18">
      <c r="B18" s="163" t="s">
        <v>1236</v>
      </c>
      <c r="C18" s="169">
        <v>165796445</v>
      </c>
      <c r="D18"/>
      <c r="E18"/>
      <c r="F18"/>
      <c r="G18" s="146"/>
      <c r="H18" s="146"/>
      <c r="I18" s="146"/>
      <c r="J18" s="146"/>
      <c r="K18" s="146"/>
      <c r="L18" s="146"/>
      <c r="M18" s="146"/>
      <c r="N18" s="146"/>
      <c r="O18" s="146"/>
      <c r="P18" s="146"/>
      <c r="Q18" s="146"/>
      <c r="R18" s="146"/>
      <c r="S18" s="146"/>
      <c r="T18" s="146"/>
      <c r="U18" s="146"/>
      <c r="V18" s="146"/>
      <c r="W18" s="146"/>
      <c r="X18" s="146"/>
      <c r="Y18" s="146"/>
      <c r="Z18" s="146"/>
      <c r="AA18" s="146"/>
      <c r="AB18" s="146"/>
      <c r="AC18" s="146"/>
      <c r="AD18" s="146"/>
      <c r="AE18" s="146"/>
      <c r="AF18" s="146"/>
      <c r="AG18" s="146"/>
      <c r="AH18" s="146"/>
      <c r="AI18" s="146"/>
      <c r="AJ18" s="146"/>
      <c r="AK18" s="146"/>
      <c r="AL18" s="146"/>
      <c r="AM18" s="146"/>
      <c r="AN18" s="146"/>
      <c r="AO18" s="146"/>
    </row>
    <row r="19" spans="1:41" ht="12.75" hidden="1" customHeight="1">
      <c r="B19" s="163" t="s">
        <v>1237</v>
      </c>
      <c r="C19" s="169"/>
      <c r="D19"/>
      <c r="E19"/>
      <c r="F19"/>
      <c r="G19" s="146"/>
      <c r="H19" s="146"/>
      <c r="I19" s="146"/>
      <c r="J19" s="146"/>
      <c r="K19" s="146"/>
      <c r="L19" s="146"/>
      <c r="M19" s="146"/>
      <c r="N19" s="146"/>
      <c r="O19" s="146"/>
      <c r="P19" s="146"/>
      <c r="Q19" s="146"/>
      <c r="R19" s="146"/>
      <c r="S19" s="146"/>
      <c r="T19" s="146"/>
      <c r="U19" s="146"/>
      <c r="V19" s="146"/>
      <c r="W19" s="146"/>
      <c r="X19" s="146"/>
      <c r="Y19" s="146"/>
      <c r="Z19" s="146"/>
      <c r="AA19" s="146"/>
      <c r="AB19" s="146"/>
      <c r="AC19" s="146"/>
      <c r="AD19" s="146"/>
      <c r="AE19" s="146"/>
      <c r="AF19" s="146"/>
      <c r="AG19" s="146"/>
      <c r="AH19" s="146"/>
      <c r="AI19" s="146"/>
      <c r="AJ19" s="146"/>
      <c r="AK19" s="146"/>
      <c r="AL19" s="146"/>
      <c r="AM19" s="146"/>
      <c r="AN19" s="146"/>
      <c r="AO19" s="146"/>
    </row>
    <row r="20" spans="1:41" ht="18">
      <c r="B20" s="163" t="s">
        <v>1238</v>
      </c>
      <c r="C20" s="170">
        <v>8433355</v>
      </c>
      <c r="D20"/>
      <c r="E20"/>
      <c r="F20"/>
      <c r="G20" s="146"/>
      <c r="H20" s="146"/>
      <c r="I20" s="146"/>
      <c r="J20" s="146"/>
      <c r="K20" s="146"/>
      <c r="L20" s="146"/>
      <c r="M20" s="146"/>
      <c r="N20" s="146"/>
      <c r="O20" s="146"/>
      <c r="P20" s="146"/>
      <c r="Q20" s="146"/>
      <c r="R20" s="146"/>
      <c r="S20" s="146"/>
      <c r="T20" s="146"/>
      <c r="U20" s="146"/>
      <c r="V20" s="146"/>
      <c r="W20" s="146"/>
      <c r="X20" s="146"/>
      <c r="Y20" s="146"/>
      <c r="Z20" s="146"/>
      <c r="AA20" s="146"/>
      <c r="AB20" s="146"/>
      <c r="AC20" s="146"/>
      <c r="AD20" s="146"/>
      <c r="AE20" s="146"/>
      <c r="AF20" s="146"/>
      <c r="AG20" s="146"/>
      <c r="AH20" s="146"/>
      <c r="AI20" s="146"/>
      <c r="AJ20" s="146"/>
      <c r="AK20" s="146"/>
      <c r="AL20" s="146"/>
      <c r="AM20" s="146"/>
      <c r="AN20" s="146"/>
      <c r="AO20" s="146"/>
    </row>
    <row r="21" spans="1:41" ht="18">
      <c r="B21" s="163" t="s">
        <v>1239</v>
      </c>
      <c r="C21" s="171">
        <v>0</v>
      </c>
      <c r="D21"/>
      <c r="E21"/>
      <c r="F21"/>
      <c r="G21" s="146"/>
      <c r="H21" s="146"/>
      <c r="I21" s="146"/>
      <c r="J21" s="146"/>
      <c r="K21" s="146"/>
      <c r="L21" s="146"/>
      <c r="M21" s="146"/>
      <c r="N21" s="146"/>
      <c r="O21" s="146"/>
      <c r="P21" s="146"/>
      <c r="Q21" s="146"/>
      <c r="R21" s="146"/>
      <c r="S21" s="146"/>
      <c r="T21" s="146"/>
      <c r="U21" s="146"/>
      <c r="V21" s="146"/>
      <c r="W21" s="146"/>
      <c r="X21" s="146"/>
      <c r="Y21" s="146"/>
      <c r="Z21" s="146"/>
      <c r="AA21" s="146"/>
      <c r="AB21" s="146"/>
      <c r="AC21" s="146"/>
      <c r="AD21" s="146"/>
      <c r="AE21" s="146"/>
      <c r="AF21" s="146"/>
      <c r="AG21" s="146"/>
      <c r="AH21" s="146"/>
      <c r="AI21" s="146"/>
      <c r="AJ21" s="146"/>
      <c r="AK21" s="146"/>
      <c r="AL21" s="146"/>
      <c r="AM21" s="146"/>
      <c r="AN21" s="146"/>
      <c r="AO21" s="146"/>
    </row>
    <row r="22" spans="1:41" ht="18">
      <c r="B22" s="163"/>
      <c r="C22" s="169"/>
      <c r="D22"/>
      <c r="E22"/>
      <c r="F22"/>
      <c r="G22" s="146"/>
      <c r="H22" s="146"/>
      <c r="I22" s="146"/>
      <c r="J22" s="146"/>
      <c r="K22" s="146"/>
      <c r="L22" s="146"/>
      <c r="M22" s="146"/>
      <c r="N22" s="146"/>
      <c r="O22" s="146"/>
      <c r="P22" s="146"/>
      <c r="Q22" s="146"/>
      <c r="R22" s="146"/>
      <c r="S22" s="146"/>
      <c r="T22" s="146"/>
      <c r="U22" s="146"/>
      <c r="V22" s="146"/>
      <c r="W22" s="146"/>
      <c r="X22" s="146"/>
      <c r="Y22" s="146"/>
      <c r="Z22" s="146"/>
      <c r="AA22" s="146"/>
      <c r="AB22" s="146"/>
      <c r="AC22" s="146"/>
      <c r="AD22" s="146"/>
      <c r="AE22" s="146"/>
      <c r="AF22" s="146"/>
      <c r="AG22" s="146"/>
      <c r="AH22" s="146"/>
      <c r="AI22" s="146"/>
      <c r="AJ22" s="146"/>
      <c r="AK22" s="146"/>
      <c r="AL22" s="146"/>
      <c r="AM22" s="146"/>
      <c r="AN22" s="146"/>
      <c r="AO22" s="146"/>
    </row>
    <row r="23" spans="1:41" ht="18">
      <c r="B23" s="163" t="s">
        <v>1240</v>
      </c>
      <c r="C23" s="169">
        <f>C18+C20-C21</f>
        <v>174229800</v>
      </c>
      <c r="D23"/>
      <c r="E23"/>
      <c r="F23"/>
      <c r="G23" s="146"/>
      <c r="H23" s="146"/>
      <c r="I23" s="146"/>
      <c r="J23" s="146"/>
      <c r="K23" s="146"/>
      <c r="L23" s="146"/>
      <c r="M23" s="146"/>
      <c r="N23" s="146"/>
      <c r="O23" s="146"/>
      <c r="P23" s="146"/>
      <c r="Q23" s="146"/>
      <c r="R23" s="146"/>
      <c r="S23" s="146"/>
      <c r="T23" s="146"/>
      <c r="U23" s="146"/>
      <c r="V23" s="146"/>
      <c r="W23" s="146"/>
      <c r="X23" s="146"/>
      <c r="Y23" s="146"/>
      <c r="Z23" s="146"/>
      <c r="AA23" s="146"/>
      <c r="AB23" s="146"/>
      <c r="AC23" s="146"/>
      <c r="AD23" s="146"/>
      <c r="AE23" s="146"/>
      <c r="AF23" s="146"/>
      <c r="AG23" s="146"/>
      <c r="AH23" s="146"/>
      <c r="AI23" s="146"/>
      <c r="AJ23" s="146"/>
      <c r="AK23" s="146"/>
      <c r="AL23" s="146"/>
      <c r="AM23" s="146"/>
      <c r="AN23" s="146"/>
      <c r="AO23" s="146"/>
    </row>
    <row r="24" spans="1:41" ht="18">
      <c r="A24" s="142"/>
      <c r="B24" s="163"/>
      <c r="C24" s="169"/>
      <c r="D24"/>
      <c r="E24"/>
      <c r="F24"/>
      <c r="G24" s="146"/>
      <c r="H24" s="146"/>
      <c r="I24" s="146"/>
      <c r="J24" s="146"/>
      <c r="K24" s="146"/>
      <c r="L24" s="146"/>
      <c r="M24" s="146"/>
      <c r="N24" s="146"/>
      <c r="O24" s="146"/>
      <c r="P24" s="146"/>
      <c r="Q24" s="146"/>
      <c r="R24" s="146"/>
      <c r="S24" s="146"/>
      <c r="T24" s="146"/>
      <c r="U24" s="146"/>
      <c r="V24" s="146"/>
      <c r="W24" s="146"/>
      <c r="X24" s="146"/>
      <c r="Y24" s="146"/>
      <c r="Z24" s="146"/>
      <c r="AA24" s="146"/>
      <c r="AB24" s="146"/>
      <c r="AC24" s="146"/>
      <c r="AD24" s="146"/>
      <c r="AE24" s="146"/>
      <c r="AF24" s="146"/>
      <c r="AG24" s="146"/>
      <c r="AH24" s="146"/>
      <c r="AI24" s="146"/>
      <c r="AJ24" s="146"/>
      <c r="AK24" s="146"/>
      <c r="AL24" s="146"/>
      <c r="AM24" s="146"/>
      <c r="AN24" s="146"/>
      <c r="AO24" s="146"/>
    </row>
    <row r="25" spans="1:41" ht="18">
      <c r="B25" s="163" t="s">
        <v>1262</v>
      </c>
      <c r="C25" s="169">
        <v>0</v>
      </c>
      <c r="D25"/>
      <c r="E25"/>
      <c r="F25"/>
      <c r="G25" s="146"/>
      <c r="H25" s="146"/>
      <c r="I25" s="146"/>
      <c r="J25" s="146"/>
      <c r="K25" s="146"/>
      <c r="L25" s="146"/>
      <c r="M25" s="146"/>
      <c r="N25" s="146"/>
      <c r="O25" s="146"/>
      <c r="P25" s="146"/>
      <c r="Q25" s="146"/>
      <c r="R25" s="146"/>
      <c r="S25" s="146"/>
      <c r="T25" s="146"/>
      <c r="U25" s="146"/>
      <c r="V25" s="146"/>
      <c r="W25" s="146"/>
      <c r="X25" s="146"/>
      <c r="Y25" s="146"/>
      <c r="Z25" s="146"/>
      <c r="AA25" s="146"/>
      <c r="AB25" s="146"/>
      <c r="AC25" s="146"/>
      <c r="AD25" s="146"/>
      <c r="AE25" s="146"/>
      <c r="AF25" s="146"/>
      <c r="AG25" s="146"/>
      <c r="AH25" s="146"/>
      <c r="AI25" s="146"/>
      <c r="AJ25" s="146"/>
      <c r="AK25" s="146"/>
      <c r="AL25" s="146"/>
      <c r="AM25" s="146"/>
      <c r="AN25" s="146"/>
      <c r="AO25" s="146"/>
    </row>
    <row r="26" spans="1:41" ht="18">
      <c r="B26" s="163" t="s">
        <v>1241</v>
      </c>
      <c r="C26" s="164">
        <f>C23</f>
        <v>174229800</v>
      </c>
      <c r="D26"/>
      <c r="E26"/>
      <c r="F26"/>
      <c r="G26" s="146"/>
      <c r="H26" s="146"/>
      <c r="I26" s="146"/>
      <c r="J26" s="146"/>
      <c r="K26" s="146"/>
      <c r="L26" s="146"/>
      <c r="M26" s="146"/>
      <c r="N26" s="146"/>
      <c r="O26" s="146"/>
      <c r="P26" s="146"/>
      <c r="Q26" s="146"/>
      <c r="R26" s="146"/>
      <c r="S26" s="146"/>
      <c r="T26" s="146"/>
      <c r="U26" s="146"/>
      <c r="V26" s="146"/>
      <c r="W26" s="146"/>
      <c r="X26" s="146"/>
      <c r="Y26" s="146"/>
      <c r="Z26" s="146"/>
      <c r="AA26" s="146"/>
      <c r="AB26" s="146"/>
      <c r="AC26" s="146"/>
      <c r="AD26" s="146"/>
      <c r="AE26" s="146"/>
      <c r="AF26" s="146"/>
      <c r="AG26" s="146"/>
      <c r="AH26" s="146"/>
      <c r="AI26" s="146"/>
      <c r="AJ26" s="146"/>
      <c r="AK26" s="146"/>
      <c r="AL26" s="146"/>
      <c r="AM26" s="146"/>
      <c r="AN26" s="146"/>
      <c r="AO26" s="146"/>
    </row>
    <row r="27" spans="1:41" ht="18">
      <c r="B27" s="163"/>
      <c r="C27" s="164"/>
      <c r="D27"/>
      <c r="E27"/>
      <c r="F27"/>
      <c r="G27" s="146"/>
      <c r="H27" s="146"/>
      <c r="I27" s="146"/>
      <c r="J27" s="146"/>
      <c r="K27" s="146"/>
      <c r="L27" s="146"/>
      <c r="M27" s="146"/>
      <c r="N27" s="146"/>
      <c r="O27" s="146"/>
      <c r="P27" s="146"/>
      <c r="Q27" s="146"/>
      <c r="R27" s="146"/>
      <c r="S27" s="146"/>
      <c r="T27" s="146"/>
      <c r="U27" s="146"/>
      <c r="V27" s="146"/>
      <c r="W27" s="146"/>
      <c r="X27" s="146"/>
      <c r="Y27" s="146"/>
      <c r="Z27" s="146"/>
      <c r="AA27" s="146"/>
      <c r="AB27" s="146"/>
      <c r="AC27" s="146"/>
      <c r="AD27" s="146"/>
      <c r="AE27" s="146"/>
      <c r="AF27" s="146"/>
      <c r="AG27" s="146"/>
      <c r="AH27" s="146"/>
      <c r="AI27" s="146"/>
      <c r="AJ27" s="146"/>
      <c r="AK27" s="146"/>
      <c r="AL27" s="146"/>
      <c r="AM27" s="146"/>
      <c r="AN27" s="146"/>
      <c r="AO27" s="146"/>
    </row>
    <row r="28" spans="1:41" s="143" customFormat="1" ht="18">
      <c r="A28" s="141"/>
      <c r="B28" s="167" t="s">
        <v>1242</v>
      </c>
      <c r="C28" s="172">
        <f>+C30+C47+C66+C76</f>
        <v>164313959.03999999</v>
      </c>
      <c r="D28"/>
      <c r="E28" s="180"/>
      <c r="F28" s="150"/>
      <c r="G28" s="147"/>
      <c r="H28" s="147"/>
      <c r="I28" s="147"/>
      <c r="J28" s="147"/>
      <c r="K28" s="147"/>
      <c r="L28" s="147"/>
      <c r="M28" s="147"/>
      <c r="N28" s="147"/>
      <c r="O28" s="147"/>
      <c r="P28" s="147"/>
      <c r="Q28" s="147"/>
      <c r="R28" s="147"/>
      <c r="S28" s="147"/>
      <c r="T28" s="147"/>
      <c r="U28" s="147"/>
      <c r="V28" s="147"/>
      <c r="W28" s="147"/>
      <c r="X28" s="147"/>
      <c r="Y28" s="147"/>
      <c r="Z28" s="147"/>
      <c r="AA28" s="147"/>
      <c r="AB28" s="147"/>
      <c r="AC28" s="147"/>
      <c r="AD28" s="147"/>
      <c r="AE28" s="147"/>
      <c r="AF28" s="147"/>
      <c r="AG28" s="147"/>
      <c r="AH28" s="147"/>
      <c r="AI28" s="147"/>
      <c r="AJ28" s="147"/>
      <c r="AK28" s="147"/>
      <c r="AL28" s="147"/>
      <c r="AM28" s="147"/>
      <c r="AN28" s="147"/>
      <c r="AO28" s="147"/>
    </row>
    <row r="29" spans="1:41" ht="18">
      <c r="B29" s="173"/>
      <c r="C29" s="164"/>
      <c r="D29"/>
      <c r="E29" s="156"/>
      <c r="F29" s="156"/>
      <c r="G29" s="146"/>
      <c r="H29" s="146"/>
      <c r="I29" s="146"/>
      <c r="J29" s="146"/>
      <c r="K29" s="146"/>
      <c r="L29" s="146"/>
      <c r="M29" s="146"/>
      <c r="N29" s="146"/>
      <c r="O29" s="146"/>
      <c r="P29" s="146"/>
      <c r="Q29" s="146"/>
      <c r="R29" s="146"/>
      <c r="S29" s="146"/>
      <c r="T29" s="146"/>
      <c r="U29" s="146"/>
      <c r="V29" s="146"/>
      <c r="W29" s="146"/>
      <c r="X29" s="146"/>
      <c r="Y29" s="146"/>
      <c r="Z29" s="146"/>
      <c r="AA29" s="146"/>
      <c r="AB29" s="146"/>
      <c r="AC29" s="146"/>
      <c r="AD29" s="146"/>
      <c r="AE29" s="146"/>
      <c r="AF29" s="146"/>
      <c r="AG29" s="146"/>
      <c r="AH29" s="146"/>
      <c r="AI29" s="146"/>
      <c r="AJ29" s="146"/>
      <c r="AK29" s="146"/>
      <c r="AL29" s="146"/>
      <c r="AM29" s="146"/>
      <c r="AN29" s="146"/>
      <c r="AO29" s="146"/>
    </row>
    <row r="30" spans="1:41" s="143" customFormat="1" ht="18">
      <c r="A30" s="141"/>
      <c r="B30" s="174" t="s">
        <v>1243</v>
      </c>
      <c r="C30" s="172">
        <f>+C31+C32+C33+C35+C36+C39+C43+C44+C45+C40+C38+C34+C41+C37+C42</f>
        <v>130586328.91999997</v>
      </c>
      <c r="D30"/>
      <c r="E30" s="178"/>
      <c r="F30" s="182"/>
      <c r="G30" s="147"/>
      <c r="H30" s="147"/>
      <c r="I30" s="147"/>
      <c r="J30" s="147"/>
      <c r="K30" s="147"/>
      <c r="L30" s="147"/>
      <c r="M30" s="147"/>
      <c r="N30" s="147"/>
      <c r="O30" s="147"/>
      <c r="P30" s="147"/>
      <c r="Q30" s="147"/>
      <c r="R30" s="147"/>
      <c r="S30" s="147"/>
      <c r="T30" s="147"/>
      <c r="U30" s="147"/>
      <c r="V30" s="147"/>
      <c r="W30" s="147"/>
      <c r="X30" s="147"/>
      <c r="Y30" s="147"/>
      <c r="Z30" s="147"/>
      <c r="AA30" s="147"/>
      <c r="AB30" s="147"/>
      <c r="AC30" s="147"/>
      <c r="AD30" s="147"/>
      <c r="AE30" s="147"/>
      <c r="AF30" s="147"/>
      <c r="AG30" s="147"/>
      <c r="AH30" s="147"/>
      <c r="AI30" s="147"/>
      <c r="AJ30" s="147"/>
      <c r="AK30" s="147"/>
      <c r="AL30" s="147"/>
      <c r="AM30" s="147"/>
      <c r="AN30" s="147"/>
      <c r="AO30" s="147"/>
    </row>
    <row r="31" spans="1:41" s="143" customFormat="1" ht="18">
      <c r="A31" s="141"/>
      <c r="B31" s="163" t="s">
        <v>71</v>
      </c>
      <c r="C31" s="169">
        <v>63409000</v>
      </c>
      <c r="D31"/>
      <c r="E31"/>
      <c r="F31"/>
      <c r="G31" s="147"/>
      <c r="H31" s="147"/>
      <c r="I31" s="147"/>
      <c r="J31" s="147"/>
      <c r="K31" s="147"/>
      <c r="L31" s="147"/>
      <c r="M31" s="147"/>
      <c r="N31" s="147"/>
      <c r="O31" s="147"/>
      <c r="P31" s="147"/>
      <c r="Q31" s="147"/>
      <c r="R31" s="147"/>
      <c r="S31" s="147"/>
      <c r="T31" s="147"/>
      <c r="U31" s="147"/>
      <c r="V31" s="147"/>
      <c r="W31" s="147"/>
      <c r="X31" s="147"/>
      <c r="Y31" s="147"/>
      <c r="Z31" s="147"/>
      <c r="AA31" s="147"/>
      <c r="AB31" s="147"/>
      <c r="AC31" s="147"/>
      <c r="AD31" s="147"/>
      <c r="AE31" s="147"/>
      <c r="AF31" s="147"/>
      <c r="AG31" s="147"/>
      <c r="AH31" s="147"/>
      <c r="AI31" s="147"/>
      <c r="AJ31" s="147"/>
      <c r="AK31" s="147"/>
      <c r="AL31" s="147"/>
      <c r="AM31" s="147"/>
      <c r="AN31" s="147"/>
      <c r="AO31" s="147"/>
    </row>
    <row r="32" spans="1:41" s="143" customFormat="1" ht="18">
      <c r="A32" s="141"/>
      <c r="B32" s="163" t="s">
        <v>1266</v>
      </c>
      <c r="C32" s="169">
        <v>174000</v>
      </c>
      <c r="D32"/>
      <c r="E32" s="179"/>
      <c r="F32"/>
      <c r="G32" s="147"/>
      <c r="H32" s="147"/>
      <c r="I32" s="147"/>
      <c r="J32" s="147"/>
      <c r="K32" s="147"/>
      <c r="L32" s="147"/>
      <c r="M32" s="147"/>
      <c r="N32" s="147"/>
      <c r="O32" s="147"/>
      <c r="P32" s="147"/>
      <c r="Q32" s="147"/>
      <c r="R32" s="147"/>
      <c r="S32" s="147"/>
      <c r="T32" s="147"/>
      <c r="U32" s="147"/>
      <c r="V32" s="147"/>
      <c r="W32" s="147"/>
      <c r="X32" s="147"/>
      <c r="Y32" s="147"/>
      <c r="Z32" s="147"/>
      <c r="AA32" s="147"/>
      <c r="AB32" s="147"/>
      <c r="AC32" s="147"/>
      <c r="AD32" s="147"/>
      <c r="AE32" s="147"/>
      <c r="AF32" s="147"/>
      <c r="AG32" s="147"/>
      <c r="AH32" s="147"/>
      <c r="AI32" s="147"/>
      <c r="AJ32" s="147"/>
      <c r="AK32" s="147"/>
      <c r="AL32" s="147"/>
      <c r="AM32" s="147"/>
      <c r="AN32" s="147"/>
      <c r="AO32" s="147"/>
    </row>
    <row r="33" spans="1:41" s="143" customFormat="1" ht="18">
      <c r="A33" s="141"/>
      <c r="B33" s="163" t="s">
        <v>1268</v>
      </c>
      <c r="C33" s="169">
        <v>25222000</v>
      </c>
      <c r="D33"/>
      <c r="E33" s="150"/>
      <c r="F33" s="150"/>
      <c r="G33" s="147"/>
      <c r="H33" s="147"/>
      <c r="I33" s="147"/>
      <c r="J33" s="147"/>
      <c r="K33" s="147"/>
      <c r="L33" s="147"/>
      <c r="M33" s="147"/>
      <c r="N33" s="147"/>
      <c r="O33" s="147"/>
      <c r="P33" s="147"/>
      <c r="Q33" s="147"/>
      <c r="R33" s="147"/>
      <c r="S33" s="147"/>
      <c r="T33" s="147"/>
      <c r="U33" s="147"/>
      <c r="V33" s="147"/>
      <c r="W33" s="147"/>
      <c r="X33" s="147"/>
      <c r="Y33" s="147"/>
      <c r="Z33" s="147"/>
      <c r="AA33" s="147"/>
      <c r="AB33" s="147"/>
      <c r="AC33" s="147"/>
      <c r="AD33" s="147"/>
      <c r="AE33" s="147"/>
      <c r="AF33" s="147"/>
      <c r="AG33" s="147"/>
      <c r="AH33" s="147"/>
      <c r="AI33" s="147"/>
      <c r="AJ33" s="147"/>
      <c r="AK33" s="147"/>
      <c r="AL33" s="147"/>
      <c r="AM33" s="147"/>
      <c r="AN33" s="147"/>
      <c r="AO33" s="147"/>
    </row>
    <row r="34" spans="1:41" s="143" customFormat="1" ht="18">
      <c r="A34" s="141"/>
      <c r="B34" s="163" t="s">
        <v>1284</v>
      </c>
      <c r="C34" s="169">
        <v>0</v>
      </c>
      <c r="D34"/>
      <c r="E34" s="150"/>
      <c r="F34" s="150"/>
      <c r="G34" s="147"/>
      <c r="H34" s="147"/>
      <c r="I34" s="147"/>
      <c r="J34" s="147"/>
      <c r="K34" s="147"/>
      <c r="L34" s="147"/>
      <c r="M34" s="147"/>
      <c r="N34" s="147"/>
      <c r="O34" s="147"/>
      <c r="P34" s="147"/>
      <c r="Q34" s="147"/>
      <c r="R34" s="147"/>
      <c r="S34" s="147"/>
      <c r="T34" s="147"/>
      <c r="U34" s="147"/>
      <c r="V34" s="147"/>
      <c r="W34" s="147"/>
      <c r="X34" s="147"/>
      <c r="Y34" s="147"/>
      <c r="Z34" s="147"/>
      <c r="AA34" s="147"/>
      <c r="AB34" s="147"/>
      <c r="AC34" s="147"/>
      <c r="AD34" s="147"/>
      <c r="AE34" s="147"/>
      <c r="AF34" s="147"/>
      <c r="AG34" s="147"/>
      <c r="AH34" s="147"/>
      <c r="AI34" s="147"/>
      <c r="AJ34" s="147"/>
      <c r="AK34" s="147"/>
      <c r="AL34" s="147"/>
      <c r="AM34" s="147"/>
      <c r="AN34" s="147"/>
      <c r="AO34" s="147"/>
    </row>
    <row r="35" spans="1:41" s="143" customFormat="1" ht="18">
      <c r="A35" s="141"/>
      <c r="B35" s="163" t="s">
        <v>1267</v>
      </c>
      <c r="C35" s="169">
        <v>365500</v>
      </c>
      <c r="D35"/>
      <c r="E35" s="156"/>
      <c r="F35" s="156"/>
      <c r="G35" s="147"/>
      <c r="H35" s="147"/>
      <c r="I35" s="147"/>
      <c r="J35" s="147"/>
      <c r="K35" s="147"/>
      <c r="L35" s="147"/>
      <c r="M35" s="147"/>
      <c r="N35" s="147"/>
      <c r="O35" s="147"/>
      <c r="P35" s="147"/>
      <c r="Q35" s="147"/>
      <c r="R35" s="147"/>
      <c r="S35" s="147"/>
      <c r="T35" s="147"/>
      <c r="U35" s="147"/>
      <c r="V35" s="147"/>
      <c r="W35" s="147"/>
      <c r="X35" s="147"/>
      <c r="Y35" s="147"/>
      <c r="Z35" s="147"/>
      <c r="AA35" s="147"/>
      <c r="AB35" s="147"/>
      <c r="AC35" s="147"/>
      <c r="AD35" s="147"/>
      <c r="AE35" s="147"/>
      <c r="AF35" s="147"/>
      <c r="AG35" s="147"/>
      <c r="AH35" s="147"/>
      <c r="AI35" s="147"/>
      <c r="AJ35" s="147"/>
      <c r="AK35" s="147"/>
      <c r="AL35" s="147"/>
      <c r="AM35" s="147"/>
      <c r="AN35" s="147"/>
      <c r="AO35" s="147"/>
    </row>
    <row r="36" spans="1:41" s="143" customFormat="1" ht="18">
      <c r="A36" s="141"/>
      <c r="B36" s="163" t="s">
        <v>1269</v>
      </c>
      <c r="C36" s="169">
        <v>0</v>
      </c>
      <c r="D36"/>
      <c r="E36" s="151"/>
      <c r="F36" s="151"/>
      <c r="G36" s="147"/>
      <c r="H36" s="147"/>
      <c r="I36" s="147"/>
      <c r="J36" s="147"/>
      <c r="K36" s="147"/>
      <c r="L36" s="147"/>
      <c r="M36" s="147"/>
      <c r="N36" s="147"/>
      <c r="O36" s="147"/>
      <c r="P36" s="147"/>
      <c r="Q36" s="147"/>
      <c r="R36" s="147"/>
      <c r="S36" s="147"/>
      <c r="T36" s="147"/>
      <c r="U36" s="147"/>
      <c r="V36" s="147"/>
      <c r="W36" s="147"/>
      <c r="X36" s="147"/>
      <c r="Y36" s="147"/>
      <c r="Z36" s="147"/>
      <c r="AA36" s="147"/>
      <c r="AB36" s="147"/>
      <c r="AC36" s="147"/>
      <c r="AD36" s="147"/>
      <c r="AE36" s="147"/>
      <c r="AF36" s="147"/>
      <c r="AG36" s="147"/>
      <c r="AH36" s="147"/>
      <c r="AI36" s="147"/>
      <c r="AJ36" s="147"/>
      <c r="AK36" s="147"/>
      <c r="AL36" s="147"/>
      <c r="AM36" s="147"/>
      <c r="AN36" s="147"/>
      <c r="AO36" s="147"/>
    </row>
    <row r="37" spans="1:41" s="143" customFormat="1" ht="18">
      <c r="A37" s="141"/>
      <c r="B37" s="163" t="s">
        <v>1286</v>
      </c>
      <c r="C37" s="169">
        <v>7570937.5</v>
      </c>
      <c r="D37"/>
      <c r="E37" s="151"/>
      <c r="F37" s="151"/>
      <c r="G37" s="147"/>
      <c r="H37" s="147"/>
      <c r="I37" s="147"/>
      <c r="J37" s="147"/>
      <c r="K37" s="147"/>
      <c r="L37" s="147"/>
      <c r="M37" s="147"/>
      <c r="N37" s="147"/>
      <c r="O37" s="147"/>
      <c r="P37" s="147"/>
      <c r="Q37" s="147"/>
      <c r="R37" s="147"/>
      <c r="S37" s="147"/>
      <c r="T37" s="147"/>
      <c r="U37" s="147"/>
      <c r="V37" s="147"/>
      <c r="W37" s="147"/>
      <c r="X37" s="147"/>
      <c r="Y37" s="147"/>
      <c r="Z37" s="147"/>
      <c r="AA37" s="147"/>
      <c r="AB37" s="147"/>
      <c r="AC37" s="147"/>
      <c r="AD37" s="147"/>
      <c r="AE37" s="147"/>
      <c r="AF37" s="147"/>
      <c r="AG37" s="147"/>
      <c r="AH37" s="147"/>
      <c r="AI37" s="147"/>
      <c r="AJ37" s="147"/>
      <c r="AK37" s="147"/>
      <c r="AL37" s="147"/>
      <c r="AM37" s="147"/>
      <c r="AN37" s="147"/>
      <c r="AO37" s="147"/>
    </row>
    <row r="38" spans="1:41" s="143" customFormat="1" ht="18">
      <c r="A38" s="141"/>
      <c r="B38" s="163" t="s">
        <v>1283</v>
      </c>
      <c r="C38" s="169">
        <v>4517602.91</v>
      </c>
      <c r="D38"/>
      <c r="E38" s="151"/>
      <c r="F38" s="151"/>
      <c r="G38" s="147"/>
      <c r="H38" s="147"/>
      <c r="I38" s="147"/>
      <c r="J38" s="147"/>
      <c r="K38" s="147"/>
      <c r="L38" s="147"/>
      <c r="M38" s="147"/>
      <c r="N38" s="147"/>
      <c r="O38" s="147"/>
      <c r="P38" s="147"/>
      <c r="Q38" s="147"/>
      <c r="R38" s="147"/>
      <c r="S38" s="147"/>
      <c r="T38" s="147"/>
      <c r="U38" s="147"/>
      <c r="V38" s="147"/>
      <c r="W38" s="147"/>
      <c r="X38" s="147"/>
      <c r="Y38" s="147"/>
      <c r="Z38" s="147"/>
      <c r="AA38" s="147"/>
      <c r="AB38" s="147"/>
      <c r="AC38" s="147"/>
      <c r="AD38" s="147"/>
      <c r="AE38" s="147"/>
      <c r="AF38" s="147"/>
      <c r="AG38" s="147"/>
      <c r="AH38" s="147"/>
      <c r="AI38" s="147"/>
      <c r="AJ38" s="147"/>
      <c r="AK38" s="147"/>
      <c r="AL38" s="147"/>
      <c r="AM38" s="147"/>
      <c r="AN38" s="147"/>
      <c r="AO38" s="147"/>
    </row>
    <row r="39" spans="1:41" s="143" customFormat="1" ht="18">
      <c r="A39" s="141"/>
      <c r="B39" s="163" t="s">
        <v>1270</v>
      </c>
      <c r="C39" s="169">
        <v>3032810.32</v>
      </c>
      <c r="D39"/>
      <c r="E39"/>
      <c r="F39" s="179"/>
      <c r="G39" s="147"/>
      <c r="H39" s="147"/>
      <c r="I39" s="147"/>
      <c r="J39" s="147"/>
      <c r="K39" s="147"/>
      <c r="L39" s="147"/>
      <c r="M39" s="147"/>
      <c r="N39" s="147"/>
      <c r="O39" s="147"/>
      <c r="P39" s="147"/>
      <c r="Q39" s="147"/>
      <c r="R39" s="147"/>
      <c r="S39" s="147"/>
      <c r="T39" s="147"/>
      <c r="U39" s="147"/>
      <c r="V39" s="147"/>
      <c r="W39" s="147"/>
      <c r="X39" s="147"/>
      <c r="Y39" s="147"/>
      <c r="Z39" s="147"/>
      <c r="AA39" s="147"/>
      <c r="AB39" s="147"/>
      <c r="AC39" s="147"/>
      <c r="AD39" s="147"/>
      <c r="AE39" s="147"/>
      <c r="AF39" s="147"/>
      <c r="AG39" s="147"/>
      <c r="AH39" s="147"/>
      <c r="AI39" s="147"/>
      <c r="AJ39" s="147"/>
      <c r="AK39" s="147"/>
      <c r="AL39" s="147"/>
      <c r="AM39" s="147"/>
      <c r="AN39" s="147"/>
      <c r="AO39" s="147"/>
    </row>
    <row r="40" spans="1:41" s="143" customFormat="1" ht="18">
      <c r="A40" s="141"/>
      <c r="B40" s="163" t="s">
        <v>1291</v>
      </c>
      <c r="C40" s="169">
        <v>5806863.5999999996</v>
      </c>
      <c r="D40"/>
      <c r="E40"/>
      <c r="F40"/>
      <c r="G40" s="147"/>
      <c r="H40" s="147"/>
      <c r="I40" s="147"/>
      <c r="J40" s="147"/>
      <c r="K40" s="147"/>
      <c r="L40" s="147"/>
      <c r="M40" s="147"/>
      <c r="N40" s="147"/>
      <c r="O40" s="147"/>
      <c r="P40" s="147"/>
      <c r="Q40" s="147"/>
      <c r="R40" s="147"/>
      <c r="S40" s="147"/>
      <c r="T40" s="147"/>
      <c r="U40" s="147"/>
      <c r="V40" s="147"/>
      <c r="W40" s="147"/>
      <c r="X40" s="147"/>
      <c r="Y40" s="147"/>
      <c r="Z40" s="147"/>
      <c r="AA40" s="147"/>
      <c r="AB40" s="147"/>
      <c r="AC40" s="147"/>
      <c r="AD40" s="147"/>
      <c r="AE40" s="147"/>
      <c r="AF40" s="147"/>
      <c r="AG40" s="147"/>
      <c r="AH40" s="147"/>
      <c r="AI40" s="147"/>
      <c r="AJ40" s="147"/>
      <c r="AK40" s="147"/>
      <c r="AL40" s="147"/>
      <c r="AM40" s="147"/>
      <c r="AN40" s="147"/>
      <c r="AO40" s="147"/>
    </row>
    <row r="41" spans="1:41" s="143" customFormat="1" ht="18">
      <c r="A41" s="141"/>
      <c r="B41" s="163" t="s">
        <v>1290</v>
      </c>
      <c r="C41" s="169">
        <v>7002916.6600000001</v>
      </c>
      <c r="D41"/>
      <c r="E41"/>
      <c r="F41"/>
      <c r="G41" s="147"/>
      <c r="H41" s="147"/>
      <c r="I41" s="147"/>
      <c r="J41" s="147"/>
      <c r="K41" s="147"/>
      <c r="L41" s="147"/>
      <c r="M41" s="147"/>
      <c r="N41" s="147"/>
      <c r="O41" s="147"/>
      <c r="P41" s="147"/>
      <c r="Q41" s="147"/>
      <c r="R41" s="147"/>
      <c r="S41" s="147"/>
      <c r="T41" s="147"/>
      <c r="U41" s="147"/>
      <c r="V41" s="147"/>
      <c r="W41" s="147"/>
      <c r="X41" s="147"/>
      <c r="Y41" s="147"/>
      <c r="Z41" s="147"/>
      <c r="AA41" s="147"/>
      <c r="AB41" s="147"/>
      <c r="AC41" s="147"/>
      <c r="AD41" s="147"/>
      <c r="AE41" s="147"/>
      <c r="AF41" s="147"/>
      <c r="AG41" s="147"/>
      <c r="AH41" s="147"/>
      <c r="AI41" s="147"/>
      <c r="AJ41" s="147"/>
      <c r="AK41" s="147"/>
      <c r="AL41" s="147"/>
      <c r="AM41" s="147"/>
      <c r="AN41" s="147"/>
      <c r="AO41" s="147"/>
    </row>
    <row r="42" spans="1:41" s="143" customFormat="1" ht="18">
      <c r="A42" s="141"/>
      <c r="B42" s="163" t="s">
        <v>1289</v>
      </c>
      <c r="C42" s="169">
        <v>0</v>
      </c>
      <c r="D42"/>
      <c r="E42"/>
      <c r="F42"/>
      <c r="G42" s="147"/>
      <c r="H42" s="147"/>
      <c r="I42" s="147"/>
      <c r="J42" s="147"/>
      <c r="K42" s="147"/>
      <c r="L42" s="147"/>
      <c r="M42" s="147"/>
      <c r="N42" s="147"/>
      <c r="O42" s="147"/>
      <c r="P42" s="147"/>
      <c r="Q42" s="147"/>
      <c r="R42" s="147"/>
      <c r="S42" s="147"/>
      <c r="T42" s="147"/>
      <c r="U42" s="147"/>
      <c r="V42" s="147"/>
      <c r="W42" s="147"/>
      <c r="X42" s="147"/>
      <c r="Y42" s="147"/>
      <c r="Z42" s="147"/>
      <c r="AA42" s="147"/>
      <c r="AB42" s="147"/>
      <c r="AC42" s="147"/>
      <c r="AD42" s="147"/>
      <c r="AE42" s="147"/>
      <c r="AF42" s="147"/>
      <c r="AG42" s="147"/>
      <c r="AH42" s="147"/>
      <c r="AI42" s="147"/>
      <c r="AJ42" s="147"/>
      <c r="AK42" s="147"/>
      <c r="AL42" s="147"/>
      <c r="AM42" s="147"/>
      <c r="AN42" s="147"/>
      <c r="AO42" s="147"/>
    </row>
    <row r="43" spans="1:41" s="143" customFormat="1" ht="18">
      <c r="A43" s="141"/>
      <c r="B43" s="163" t="s">
        <v>72</v>
      </c>
      <c r="C43" s="169">
        <v>6230168.1299999999</v>
      </c>
      <c r="D43"/>
      <c r="E43" s="150"/>
      <c r="F43" s="150"/>
      <c r="G43" s="147"/>
      <c r="H43" s="147"/>
      <c r="I43" s="147"/>
      <c r="J43" s="147"/>
      <c r="K43" s="147"/>
      <c r="L43" s="147"/>
      <c r="M43" s="147"/>
      <c r="N43" s="147"/>
      <c r="O43" s="147"/>
      <c r="P43" s="147"/>
      <c r="Q43" s="147"/>
      <c r="R43" s="147"/>
      <c r="S43" s="147"/>
      <c r="T43" s="147"/>
      <c r="U43" s="147"/>
      <c r="V43" s="147"/>
      <c r="W43" s="147"/>
      <c r="X43" s="147"/>
      <c r="Y43" s="147"/>
      <c r="Z43" s="147"/>
      <c r="AA43" s="147"/>
      <c r="AB43" s="147"/>
      <c r="AC43" s="147"/>
      <c r="AD43" s="147"/>
      <c r="AE43" s="147"/>
      <c r="AF43" s="147"/>
      <c r="AG43" s="147"/>
      <c r="AH43" s="147"/>
      <c r="AI43" s="147"/>
      <c r="AJ43" s="147"/>
      <c r="AK43" s="147"/>
      <c r="AL43" s="147"/>
      <c r="AM43" s="147"/>
      <c r="AN43" s="147"/>
      <c r="AO43" s="147"/>
    </row>
    <row r="44" spans="1:41" s="143" customFormat="1" ht="18">
      <c r="A44" s="141"/>
      <c r="B44" s="163" t="s">
        <v>73</v>
      </c>
      <c r="C44" s="169">
        <v>6331105.5</v>
      </c>
      <c r="D44"/>
      <c r="E44" s="156"/>
      <c r="F44" s="156"/>
      <c r="G44" s="147"/>
      <c r="H44" s="147"/>
      <c r="I44" s="147"/>
      <c r="J44" s="147"/>
      <c r="K44" s="147"/>
      <c r="L44" s="147"/>
      <c r="M44" s="147"/>
      <c r="N44" s="147"/>
      <c r="O44" s="147"/>
      <c r="P44" s="147"/>
      <c r="Q44" s="147"/>
      <c r="R44" s="147"/>
      <c r="S44" s="147"/>
      <c r="T44" s="147"/>
      <c r="U44" s="147"/>
      <c r="V44" s="147"/>
      <c r="W44" s="147"/>
      <c r="X44" s="147"/>
      <c r="Y44" s="147"/>
      <c r="Z44" s="147"/>
      <c r="AA44" s="147"/>
      <c r="AB44" s="147"/>
      <c r="AC44" s="147"/>
      <c r="AD44" s="147"/>
      <c r="AE44" s="147"/>
      <c r="AF44" s="147"/>
      <c r="AG44" s="147"/>
      <c r="AH44" s="147"/>
      <c r="AI44" s="147"/>
      <c r="AJ44" s="147"/>
      <c r="AK44" s="147"/>
      <c r="AL44" s="147"/>
      <c r="AM44" s="147"/>
      <c r="AN44" s="147"/>
      <c r="AO44" s="147"/>
    </row>
    <row r="45" spans="1:41" s="143" customFormat="1" ht="18">
      <c r="A45" s="141"/>
      <c r="B45" s="163" t="s">
        <v>74</v>
      </c>
      <c r="C45" s="169">
        <v>923424.3</v>
      </c>
      <c r="D45"/>
      <c r="E45" s="151"/>
      <c r="F45" s="151"/>
      <c r="G45" s="147"/>
      <c r="H45" s="147"/>
      <c r="I45" s="147"/>
      <c r="J45" s="147"/>
      <c r="K45" s="147"/>
      <c r="L45" s="147"/>
      <c r="M45" s="147"/>
      <c r="N45" s="147"/>
      <c r="O45" s="147"/>
      <c r="P45" s="147"/>
      <c r="Q45" s="147"/>
      <c r="R45" s="147"/>
      <c r="S45" s="147"/>
      <c r="T45" s="147"/>
      <c r="U45" s="147"/>
      <c r="V45" s="147"/>
      <c r="W45" s="147"/>
      <c r="X45" s="147"/>
      <c r="Y45" s="147"/>
      <c r="Z45" s="147"/>
      <c r="AA45" s="147"/>
      <c r="AB45" s="147"/>
      <c r="AC45" s="147"/>
      <c r="AD45" s="147"/>
      <c r="AE45" s="147"/>
      <c r="AF45" s="147"/>
      <c r="AG45" s="147"/>
      <c r="AH45" s="147"/>
      <c r="AI45" s="147"/>
      <c r="AJ45" s="147"/>
      <c r="AK45" s="147"/>
      <c r="AL45" s="147"/>
      <c r="AM45" s="147"/>
      <c r="AN45" s="147"/>
      <c r="AO45" s="147"/>
    </row>
    <row r="46" spans="1:41" s="143" customFormat="1" ht="18">
      <c r="A46" s="141"/>
      <c r="B46" s="163"/>
      <c r="C46" s="169"/>
      <c r="D46"/>
      <c r="E46" s="179"/>
      <c r="F46"/>
      <c r="G46" s="147"/>
      <c r="H46" s="147"/>
      <c r="I46" s="147"/>
      <c r="J46" s="147"/>
      <c r="K46" s="147"/>
      <c r="L46" s="147"/>
      <c r="M46" s="147"/>
      <c r="N46" s="147"/>
      <c r="O46" s="147"/>
      <c r="P46" s="147"/>
      <c r="Q46" s="147"/>
      <c r="R46" s="147"/>
      <c r="S46" s="147"/>
      <c r="T46" s="147"/>
      <c r="U46" s="147"/>
      <c r="V46" s="147"/>
      <c r="W46" s="147"/>
      <c r="X46" s="147"/>
      <c r="Y46" s="147"/>
      <c r="Z46" s="147"/>
      <c r="AA46" s="147"/>
      <c r="AB46" s="147"/>
      <c r="AC46" s="147"/>
      <c r="AD46" s="147"/>
      <c r="AE46" s="147"/>
      <c r="AF46" s="147"/>
      <c r="AG46" s="147"/>
      <c r="AH46" s="147"/>
      <c r="AI46" s="147"/>
      <c r="AJ46" s="147"/>
      <c r="AK46" s="147"/>
      <c r="AL46" s="147"/>
      <c r="AM46" s="147"/>
      <c r="AN46" s="147"/>
      <c r="AO46" s="147"/>
    </row>
    <row r="47" spans="1:41" s="143" customFormat="1" ht="18">
      <c r="A47" s="141"/>
      <c r="B47" s="174" t="s">
        <v>1244</v>
      </c>
      <c r="C47" s="172">
        <f>+C48+C49+C50+C51+C52+C53+C54+C55+C57+C58+C59+C62+C63+C64+C56+C60+C61</f>
        <v>24754559.280000001</v>
      </c>
      <c r="D47"/>
      <c r="E47" s="186"/>
      <c r="F47"/>
      <c r="G47" s="147"/>
      <c r="H47" s="147"/>
      <c r="I47" s="147"/>
      <c r="J47" s="147"/>
      <c r="K47" s="147"/>
      <c r="L47" s="147"/>
      <c r="M47" s="147"/>
      <c r="N47" s="147"/>
      <c r="O47" s="147"/>
      <c r="P47" s="147"/>
      <c r="Q47" s="147"/>
      <c r="R47" s="147"/>
      <c r="S47" s="147"/>
      <c r="T47" s="147"/>
      <c r="U47" s="147"/>
      <c r="V47" s="147"/>
      <c r="W47" s="147"/>
      <c r="X47" s="147"/>
      <c r="Y47" s="147"/>
      <c r="Z47" s="147"/>
      <c r="AA47" s="147"/>
      <c r="AB47" s="147"/>
      <c r="AC47" s="147"/>
      <c r="AD47" s="147"/>
      <c r="AE47" s="147"/>
      <c r="AF47" s="147"/>
      <c r="AG47" s="147"/>
      <c r="AH47" s="147"/>
      <c r="AI47" s="147"/>
      <c r="AJ47" s="147"/>
      <c r="AK47" s="147"/>
      <c r="AL47" s="147"/>
      <c r="AM47" s="147"/>
      <c r="AN47" s="147"/>
      <c r="AO47" s="147"/>
    </row>
    <row r="48" spans="1:41" s="143" customFormat="1" ht="18">
      <c r="A48" s="141"/>
      <c r="B48" s="163" t="s">
        <v>1245</v>
      </c>
      <c r="C48" s="169">
        <f>1424676.12+2205982.44</f>
        <v>3630658.56</v>
      </c>
      <c r="D48"/>
      <c r="E48" s="150"/>
      <c r="F48" s="150"/>
      <c r="G48" s="147"/>
      <c r="H48" s="147"/>
      <c r="I48" s="147"/>
      <c r="J48" s="147"/>
      <c r="K48" s="147"/>
      <c r="L48" s="147"/>
      <c r="M48" s="147"/>
      <c r="N48" s="147"/>
      <c r="O48" s="147"/>
      <c r="P48" s="147"/>
      <c r="Q48" s="147"/>
      <c r="R48" s="147"/>
      <c r="S48" s="147"/>
      <c r="T48" s="147"/>
      <c r="U48" s="147"/>
      <c r="V48" s="147"/>
      <c r="W48" s="147"/>
      <c r="X48" s="147"/>
      <c r="Y48" s="147"/>
      <c r="Z48" s="147"/>
      <c r="AA48" s="147"/>
      <c r="AB48" s="147"/>
      <c r="AC48" s="147"/>
      <c r="AD48" s="147"/>
      <c r="AE48" s="147"/>
      <c r="AF48" s="147"/>
      <c r="AG48" s="147"/>
      <c r="AH48" s="147"/>
      <c r="AI48" s="147"/>
      <c r="AJ48" s="147"/>
      <c r="AK48" s="147"/>
      <c r="AL48" s="147"/>
      <c r="AM48" s="147"/>
      <c r="AN48" s="147"/>
      <c r="AO48" s="147"/>
    </row>
    <row r="49" spans="1:41" s="143" customFormat="1" ht="18">
      <c r="A49" s="141"/>
      <c r="B49" s="163" t="s">
        <v>1246</v>
      </c>
      <c r="C49" s="169">
        <f>659879.91+52302.2+23403</f>
        <v>735585.11</v>
      </c>
      <c r="D49"/>
      <c r="E49" s="181"/>
      <c r="F49" s="181"/>
      <c r="G49" s="147"/>
      <c r="H49" s="147"/>
      <c r="I49" s="147"/>
      <c r="J49" s="147"/>
      <c r="K49" s="147"/>
      <c r="L49" s="147"/>
      <c r="M49" s="147"/>
      <c r="N49" s="147"/>
      <c r="O49" s="147"/>
      <c r="P49" s="147"/>
      <c r="Q49" s="147"/>
      <c r="R49" s="147"/>
      <c r="S49" s="147"/>
      <c r="T49" s="147"/>
      <c r="U49" s="147"/>
      <c r="V49" s="147"/>
      <c r="W49" s="147"/>
      <c r="X49" s="147"/>
      <c r="Y49" s="147"/>
      <c r="Z49" s="147"/>
      <c r="AA49" s="147"/>
      <c r="AB49" s="147"/>
      <c r="AC49" s="147"/>
      <c r="AD49" s="147"/>
      <c r="AE49" s="147"/>
      <c r="AF49" s="147"/>
      <c r="AG49" s="147"/>
      <c r="AH49" s="147"/>
      <c r="AI49" s="147"/>
      <c r="AJ49" s="147"/>
      <c r="AK49" s="147"/>
      <c r="AL49" s="147"/>
      <c r="AM49" s="147"/>
      <c r="AN49" s="147"/>
      <c r="AO49" s="147"/>
    </row>
    <row r="50" spans="1:41" s="143" customFormat="1" ht="18">
      <c r="A50" s="141"/>
      <c r="B50" s="163" t="s">
        <v>1247</v>
      </c>
      <c r="C50" s="169">
        <f>5000+184870.84</f>
        <v>189870.84</v>
      </c>
      <c r="D50"/>
      <c r="E50" s="185"/>
      <c r="F50" s="151"/>
      <c r="G50" s="147"/>
      <c r="H50" s="147"/>
      <c r="I50" s="147"/>
      <c r="J50" s="147"/>
      <c r="K50" s="147"/>
      <c r="L50" s="147"/>
      <c r="M50" s="147"/>
      <c r="N50" s="147"/>
      <c r="O50" s="147"/>
      <c r="P50" s="147"/>
      <c r="Q50" s="147"/>
      <c r="R50" s="147"/>
      <c r="S50" s="147"/>
      <c r="T50" s="147"/>
      <c r="U50" s="147"/>
      <c r="V50" s="147"/>
      <c r="W50" s="147"/>
      <c r="X50" s="147"/>
      <c r="Y50" s="147"/>
      <c r="Z50" s="147"/>
      <c r="AA50" s="147"/>
      <c r="AB50" s="147"/>
      <c r="AC50" s="147"/>
      <c r="AD50" s="147"/>
      <c r="AE50" s="147"/>
      <c r="AF50" s="147"/>
      <c r="AG50" s="147"/>
      <c r="AH50" s="147"/>
      <c r="AI50" s="147"/>
      <c r="AJ50" s="147"/>
      <c r="AK50" s="147"/>
      <c r="AL50" s="147"/>
      <c r="AM50" s="147"/>
      <c r="AN50" s="147"/>
      <c r="AO50" s="147"/>
    </row>
    <row r="51" spans="1:41" s="143" customFormat="1" ht="18">
      <c r="A51" s="141"/>
      <c r="B51" s="163" t="s">
        <v>1248</v>
      </c>
      <c r="C51" s="169">
        <v>743800</v>
      </c>
      <c r="D51"/>
      <c r="E51"/>
      <c r="F51"/>
      <c r="G51" s="147"/>
      <c r="H51" s="147"/>
      <c r="I51" s="147"/>
      <c r="J51" s="147"/>
      <c r="K51" s="147"/>
      <c r="L51" s="147"/>
      <c r="M51" s="147"/>
      <c r="N51" s="147"/>
      <c r="O51" s="147"/>
      <c r="P51" s="147"/>
      <c r="Q51" s="147"/>
      <c r="R51" s="147"/>
      <c r="S51" s="147"/>
      <c r="T51" s="147"/>
      <c r="U51" s="147"/>
      <c r="V51" s="147"/>
      <c r="W51" s="147"/>
      <c r="X51" s="147"/>
      <c r="Y51" s="147"/>
      <c r="Z51" s="147"/>
      <c r="AA51" s="147"/>
      <c r="AB51" s="147"/>
      <c r="AC51" s="147"/>
      <c r="AD51" s="147"/>
      <c r="AE51" s="147"/>
      <c r="AF51" s="147"/>
      <c r="AG51" s="147"/>
      <c r="AH51" s="147"/>
      <c r="AI51" s="147"/>
      <c r="AJ51" s="147"/>
      <c r="AK51" s="147"/>
      <c r="AL51" s="147"/>
      <c r="AM51" s="147"/>
      <c r="AN51" s="147"/>
      <c r="AO51" s="147"/>
    </row>
    <row r="52" spans="1:41" s="143" customFormat="1" ht="18">
      <c r="A52" s="141"/>
      <c r="B52" s="163" t="s">
        <v>1298</v>
      </c>
      <c r="C52" s="169">
        <f>145000+13840</f>
        <v>158840</v>
      </c>
      <c r="D52"/>
      <c r="E52" s="186"/>
      <c r="F52" s="183"/>
      <c r="G52" s="147"/>
      <c r="H52" s="147"/>
      <c r="I52" s="147"/>
      <c r="J52" s="147"/>
      <c r="K52" s="147"/>
      <c r="L52" s="147"/>
      <c r="M52" s="147"/>
      <c r="N52" s="147"/>
      <c r="O52" s="147"/>
      <c r="P52" s="147"/>
      <c r="Q52" s="147"/>
      <c r="R52" s="147"/>
      <c r="S52" s="147"/>
      <c r="T52" s="147"/>
      <c r="U52" s="147"/>
      <c r="V52" s="147"/>
      <c r="W52" s="147"/>
      <c r="X52" s="147"/>
      <c r="Y52" s="147"/>
      <c r="Z52" s="147"/>
      <c r="AA52" s="147"/>
      <c r="AB52" s="147"/>
      <c r="AC52" s="147"/>
      <c r="AD52" s="147"/>
      <c r="AE52" s="147"/>
      <c r="AF52" s="147"/>
      <c r="AG52" s="147"/>
      <c r="AH52" s="147"/>
      <c r="AI52" s="147"/>
      <c r="AJ52" s="147"/>
      <c r="AK52" s="147"/>
      <c r="AL52" s="147"/>
      <c r="AM52" s="147"/>
      <c r="AN52" s="147"/>
      <c r="AO52" s="147"/>
    </row>
    <row r="53" spans="1:41" s="143" customFormat="1" ht="18">
      <c r="A53" s="141"/>
      <c r="B53" s="163" t="s">
        <v>1249</v>
      </c>
      <c r="C53" s="169">
        <f>5470096.95+152574</f>
        <v>5622670.9500000002</v>
      </c>
      <c r="D53"/>
      <c r="E53" s="180"/>
      <c r="F53" s="150"/>
      <c r="G53" s="147"/>
      <c r="H53" s="147"/>
      <c r="I53" s="147"/>
      <c r="J53" s="147"/>
      <c r="K53" s="147"/>
      <c r="L53" s="147"/>
      <c r="M53" s="147"/>
      <c r="N53" s="147"/>
      <c r="O53" s="147"/>
      <c r="P53" s="147"/>
      <c r="Q53" s="147"/>
      <c r="R53" s="147"/>
      <c r="S53" s="147"/>
      <c r="T53" s="147"/>
      <c r="U53" s="147"/>
      <c r="V53" s="147"/>
      <c r="W53" s="147"/>
      <c r="X53" s="147"/>
      <c r="Y53" s="147"/>
      <c r="Z53" s="147"/>
      <c r="AA53" s="147"/>
      <c r="AB53" s="147"/>
      <c r="AC53" s="147"/>
      <c r="AD53" s="147"/>
      <c r="AE53" s="147"/>
      <c r="AF53" s="147"/>
      <c r="AG53" s="147"/>
      <c r="AH53" s="147"/>
      <c r="AI53" s="147"/>
      <c r="AJ53" s="147"/>
      <c r="AK53" s="147"/>
      <c r="AL53" s="147"/>
      <c r="AM53" s="147"/>
      <c r="AN53" s="147"/>
      <c r="AO53" s="147"/>
    </row>
    <row r="54" spans="1:41" s="143" customFormat="1" ht="18">
      <c r="A54" s="141"/>
      <c r="B54" s="163" t="s">
        <v>1250</v>
      </c>
      <c r="C54" s="169">
        <f>590602.47+778826.98+22620</f>
        <v>1392049.45</v>
      </c>
      <c r="D54"/>
      <c r="E54" s="184"/>
      <c r="F54" s="181"/>
      <c r="G54" s="147"/>
      <c r="H54" s="147"/>
      <c r="I54" s="147"/>
      <c r="J54" s="147"/>
      <c r="K54" s="147"/>
      <c r="L54" s="147"/>
      <c r="M54" s="147"/>
      <c r="N54" s="147"/>
      <c r="O54" s="147"/>
      <c r="P54" s="147"/>
      <c r="Q54" s="147"/>
      <c r="R54" s="147"/>
      <c r="S54" s="147"/>
      <c r="T54" s="147"/>
      <c r="U54" s="147"/>
      <c r="V54" s="147"/>
      <c r="W54" s="147"/>
      <c r="X54" s="147"/>
      <c r="Y54" s="147"/>
      <c r="Z54" s="147"/>
      <c r="AA54" s="147"/>
      <c r="AB54" s="147"/>
      <c r="AC54" s="147"/>
      <c r="AD54" s="147"/>
      <c r="AE54" s="147"/>
      <c r="AF54" s="147"/>
      <c r="AG54" s="147"/>
      <c r="AH54" s="147"/>
      <c r="AI54" s="147"/>
      <c r="AJ54" s="147"/>
      <c r="AK54" s="147"/>
      <c r="AL54" s="147"/>
      <c r="AM54" s="147"/>
      <c r="AN54" s="147"/>
      <c r="AO54" s="147"/>
    </row>
    <row r="55" spans="1:41" s="143" customFormat="1" ht="18.75" customHeight="1">
      <c r="A55" s="141"/>
      <c r="B55" s="163" t="s">
        <v>1251</v>
      </c>
      <c r="C55" s="169">
        <f>1432316.06+421401.6+9440+1046556.86+760652.6</f>
        <v>3670367.12</v>
      </c>
      <c r="D55"/>
      <c r="E55" s="185"/>
      <c r="F55" s="151"/>
      <c r="G55" s="147"/>
      <c r="H55" s="147"/>
      <c r="I55" s="147"/>
      <c r="J55" s="147"/>
      <c r="K55" s="147"/>
      <c r="L55" s="147"/>
      <c r="M55" s="147"/>
      <c r="N55" s="147"/>
      <c r="O55" s="147"/>
      <c r="P55" s="147"/>
      <c r="Q55" s="147"/>
      <c r="R55" s="147"/>
      <c r="S55" s="147"/>
      <c r="T55" s="147"/>
      <c r="U55" s="147"/>
      <c r="V55" s="147"/>
      <c r="W55" s="147"/>
      <c r="X55" s="147"/>
      <c r="Y55" s="147"/>
      <c r="Z55" s="147"/>
      <c r="AA55" s="147"/>
      <c r="AB55" s="147"/>
      <c r="AC55" s="147"/>
      <c r="AD55" s="147"/>
      <c r="AE55" s="147"/>
      <c r="AF55" s="147"/>
      <c r="AG55" s="147"/>
      <c r="AH55" s="147"/>
      <c r="AI55" s="147"/>
      <c r="AJ55" s="147"/>
      <c r="AK55" s="147"/>
      <c r="AL55" s="147"/>
      <c r="AM55" s="147"/>
      <c r="AN55" s="147"/>
      <c r="AO55" s="147"/>
    </row>
    <row r="56" spans="1:41" s="143" customFormat="1" ht="15" customHeight="1">
      <c r="A56" s="141"/>
      <c r="B56" s="163" t="s">
        <v>1299</v>
      </c>
      <c r="C56" s="169">
        <v>632670.65</v>
      </c>
      <c r="D56" s="179"/>
      <c r="E56" s="183"/>
      <c r="F56"/>
      <c r="G56" s="147"/>
      <c r="H56" s="147"/>
      <c r="I56" s="147"/>
      <c r="J56" s="147"/>
      <c r="K56" s="147"/>
      <c r="L56" s="147"/>
      <c r="M56" s="147"/>
      <c r="N56" s="147"/>
      <c r="O56" s="147"/>
      <c r="P56" s="147"/>
      <c r="Q56" s="147"/>
      <c r="R56" s="147"/>
      <c r="S56" s="147"/>
      <c r="T56" s="147"/>
      <c r="U56" s="147"/>
      <c r="V56" s="147"/>
      <c r="W56" s="147"/>
      <c r="X56" s="147"/>
      <c r="Y56" s="147"/>
      <c r="Z56" s="147"/>
      <c r="AA56" s="147"/>
      <c r="AB56" s="147"/>
      <c r="AC56" s="147"/>
      <c r="AD56" s="147"/>
      <c r="AE56" s="147"/>
      <c r="AF56" s="147"/>
      <c r="AG56" s="147"/>
      <c r="AH56" s="147"/>
      <c r="AI56" s="147"/>
      <c r="AJ56" s="147"/>
      <c r="AK56" s="147"/>
      <c r="AL56" s="147"/>
      <c r="AM56" s="147"/>
      <c r="AN56" s="147"/>
      <c r="AO56" s="147"/>
    </row>
    <row r="57" spans="1:41" s="143" customFormat="1" ht="18">
      <c r="A57" s="141"/>
      <c r="B57" s="163" t="s">
        <v>1292</v>
      </c>
      <c r="C57" s="169">
        <v>2283558.6</v>
      </c>
      <c r="D57"/>
      <c r="E57" s="199"/>
      <c r="F57" s="150"/>
      <c r="G57" s="147"/>
      <c r="H57" s="147"/>
      <c r="I57" s="147"/>
      <c r="J57" s="147"/>
      <c r="K57" s="147"/>
      <c r="L57" s="147"/>
      <c r="M57" s="147"/>
      <c r="N57" s="147"/>
      <c r="O57" s="147"/>
      <c r="P57" s="147"/>
      <c r="Q57" s="147"/>
      <c r="R57" s="147"/>
      <c r="S57" s="147"/>
      <c r="T57" s="147"/>
      <c r="U57" s="147"/>
      <c r="V57" s="147"/>
      <c r="W57" s="147"/>
      <c r="X57" s="147"/>
      <c r="Y57" s="147"/>
      <c r="Z57" s="147"/>
      <c r="AA57" s="147"/>
      <c r="AB57" s="147"/>
      <c r="AC57" s="147"/>
      <c r="AD57" s="147"/>
      <c r="AE57" s="147"/>
      <c r="AF57" s="147"/>
      <c r="AG57" s="147"/>
      <c r="AH57" s="147"/>
      <c r="AI57" s="147"/>
      <c r="AJ57" s="147"/>
      <c r="AK57" s="147"/>
      <c r="AL57" s="147"/>
      <c r="AM57" s="147"/>
      <c r="AN57" s="147"/>
      <c r="AO57" s="147"/>
    </row>
    <row r="58" spans="1:41" s="143" customFormat="1" ht="18">
      <c r="A58" s="141"/>
      <c r="B58" s="163" t="s">
        <v>75</v>
      </c>
      <c r="C58" s="169">
        <v>3981.26</v>
      </c>
      <c r="D58"/>
      <c r="E58" s="187"/>
      <c r="F58" s="150"/>
      <c r="G58" s="147"/>
      <c r="H58" s="147"/>
      <c r="I58" s="147"/>
      <c r="J58" s="147"/>
      <c r="K58" s="147"/>
      <c r="L58" s="147"/>
      <c r="M58" s="147"/>
      <c r="N58" s="147"/>
      <c r="O58" s="147"/>
      <c r="P58" s="147"/>
      <c r="Q58" s="147"/>
      <c r="R58" s="147"/>
      <c r="S58" s="147"/>
      <c r="T58" s="147"/>
      <c r="U58" s="147"/>
      <c r="V58" s="147"/>
      <c r="W58" s="147"/>
      <c r="X58" s="147"/>
      <c r="Y58" s="147"/>
      <c r="Z58" s="147"/>
      <c r="AA58" s="147"/>
      <c r="AB58" s="147"/>
      <c r="AC58" s="147"/>
      <c r="AD58" s="147"/>
      <c r="AE58" s="147"/>
      <c r="AF58" s="147"/>
      <c r="AG58" s="147"/>
      <c r="AH58" s="147"/>
      <c r="AI58" s="147"/>
      <c r="AJ58" s="147"/>
      <c r="AK58" s="147"/>
      <c r="AL58" s="147"/>
      <c r="AM58" s="147"/>
      <c r="AN58" s="147"/>
      <c r="AO58" s="147"/>
    </row>
    <row r="59" spans="1:41" s="143" customFormat="1" ht="18">
      <c r="A59" s="141"/>
      <c r="B59" s="163" t="s">
        <v>1285</v>
      </c>
      <c r="C59" s="169">
        <v>21216.74</v>
      </c>
      <c r="D59"/>
      <c r="E59" s="184"/>
      <c r="F59" s="156"/>
      <c r="G59" s="147"/>
      <c r="H59" s="147"/>
      <c r="I59" s="147"/>
      <c r="J59" s="147"/>
      <c r="K59" s="147"/>
      <c r="L59" s="147"/>
      <c r="M59" s="147"/>
      <c r="N59" s="147"/>
      <c r="O59" s="147"/>
      <c r="P59" s="147"/>
      <c r="Q59" s="147"/>
      <c r="R59" s="147"/>
      <c r="S59" s="147"/>
      <c r="T59" s="147"/>
      <c r="U59" s="147"/>
      <c r="V59" s="147"/>
      <c r="W59" s="147"/>
      <c r="X59" s="147"/>
      <c r="Y59" s="147"/>
      <c r="Z59" s="147"/>
      <c r="AA59" s="147"/>
      <c r="AB59" s="147"/>
      <c r="AC59" s="147"/>
      <c r="AD59" s="147"/>
      <c r="AE59" s="147"/>
      <c r="AF59" s="147"/>
      <c r="AG59" s="147"/>
      <c r="AH59" s="147"/>
      <c r="AI59" s="147"/>
      <c r="AJ59" s="147"/>
      <c r="AK59" s="147"/>
      <c r="AL59" s="147"/>
      <c r="AM59" s="147"/>
      <c r="AN59" s="147"/>
      <c r="AO59" s="147"/>
    </row>
    <row r="60" spans="1:41" s="143" customFormat="1" ht="18">
      <c r="A60" s="141"/>
      <c r="B60" s="163" t="s">
        <v>3</v>
      </c>
      <c r="C60" s="169">
        <v>1145400</v>
      </c>
      <c r="D60"/>
      <c r="E60" s="182"/>
      <c r="F60" s="151"/>
      <c r="G60" s="147"/>
      <c r="H60" s="147"/>
      <c r="I60" s="147"/>
      <c r="J60" s="147"/>
      <c r="K60" s="147"/>
      <c r="L60" s="147"/>
      <c r="M60" s="147"/>
      <c r="N60" s="147"/>
      <c r="O60" s="147"/>
      <c r="P60" s="147"/>
      <c r="Q60" s="147"/>
      <c r="R60" s="147"/>
      <c r="S60" s="147"/>
      <c r="T60" s="147"/>
      <c r="U60" s="147"/>
      <c r="V60" s="147"/>
      <c r="W60" s="147"/>
      <c r="X60" s="147"/>
      <c r="Y60" s="147"/>
      <c r="Z60" s="147"/>
      <c r="AA60" s="147"/>
      <c r="AB60" s="147"/>
      <c r="AC60" s="147"/>
      <c r="AD60" s="147"/>
      <c r="AE60" s="147"/>
      <c r="AF60" s="147"/>
      <c r="AG60" s="147"/>
      <c r="AH60" s="147"/>
      <c r="AI60" s="147"/>
      <c r="AJ60" s="147"/>
      <c r="AK60" s="147"/>
      <c r="AL60" s="147"/>
      <c r="AM60" s="147"/>
      <c r="AN60" s="147"/>
      <c r="AO60" s="147"/>
    </row>
    <row r="61" spans="1:41" s="143" customFormat="1" ht="18">
      <c r="A61" s="141"/>
      <c r="B61" s="163" t="s">
        <v>1300</v>
      </c>
      <c r="C61" s="169">
        <v>37583</v>
      </c>
      <c r="D61"/>
      <c r="E61"/>
      <c r="F61"/>
      <c r="G61" s="147"/>
      <c r="H61" s="147"/>
      <c r="I61" s="147"/>
      <c r="J61" s="147"/>
      <c r="K61" s="147"/>
      <c r="L61" s="147"/>
      <c r="M61" s="147"/>
      <c r="N61" s="147"/>
      <c r="O61" s="147"/>
      <c r="P61" s="147"/>
      <c r="Q61" s="147"/>
      <c r="R61" s="147"/>
      <c r="S61" s="147"/>
      <c r="T61" s="147"/>
      <c r="U61" s="147"/>
      <c r="V61" s="147"/>
      <c r="W61" s="147"/>
      <c r="X61" s="147"/>
      <c r="Y61" s="147"/>
      <c r="Z61" s="147"/>
      <c r="AA61" s="147"/>
      <c r="AB61" s="147"/>
      <c r="AC61" s="147"/>
      <c r="AD61" s="147"/>
      <c r="AE61" s="147"/>
      <c r="AF61" s="147"/>
      <c r="AG61" s="147"/>
      <c r="AH61" s="147"/>
      <c r="AI61" s="147"/>
      <c r="AJ61" s="147"/>
      <c r="AK61" s="147"/>
      <c r="AL61" s="147"/>
      <c r="AM61" s="147"/>
      <c r="AN61" s="147"/>
      <c r="AO61" s="147"/>
    </row>
    <row r="62" spans="1:41" s="143" customFormat="1" ht="18">
      <c r="A62" s="141"/>
      <c r="B62" s="163" t="s">
        <v>1265</v>
      </c>
      <c r="C62" s="169">
        <f>3981987.2-1293303.6</f>
        <v>2688683.6</v>
      </c>
      <c r="D62"/>
      <c r="E62"/>
      <c r="F62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</row>
    <row r="63" spans="1:41" s="143" customFormat="1" ht="18">
      <c r="A63" s="141"/>
      <c r="B63" s="163" t="s">
        <v>1252</v>
      </c>
      <c r="C63" s="169">
        <f>1508032.7+261943</f>
        <v>1769975.7</v>
      </c>
      <c r="D63"/>
      <c r="E63" s="180"/>
      <c r="F63" s="150"/>
      <c r="G63" s="147"/>
      <c r="H63" s="147"/>
      <c r="I63" s="147"/>
      <c r="J63" s="147"/>
      <c r="K63" s="147"/>
      <c r="L63" s="147"/>
      <c r="M63" s="147"/>
      <c r="N63" s="147"/>
      <c r="O63" s="147"/>
      <c r="P63" s="147"/>
      <c r="Q63" s="147"/>
      <c r="R63" s="147"/>
      <c r="S63" s="147"/>
      <c r="T63" s="147"/>
      <c r="U63" s="147"/>
      <c r="V63" s="147"/>
      <c r="W63" s="147"/>
      <c r="X63" s="147"/>
      <c r="Y63" s="147"/>
      <c r="Z63" s="147"/>
      <c r="AA63" s="147"/>
      <c r="AB63" s="147"/>
      <c r="AC63" s="147"/>
      <c r="AD63" s="147"/>
      <c r="AE63" s="147"/>
      <c r="AF63" s="147"/>
      <c r="AG63" s="147"/>
      <c r="AH63" s="147"/>
      <c r="AI63" s="147"/>
      <c r="AJ63" s="147"/>
      <c r="AK63" s="147"/>
      <c r="AL63" s="147"/>
      <c r="AM63" s="147"/>
      <c r="AN63" s="147"/>
      <c r="AO63" s="147"/>
    </row>
    <row r="64" spans="1:41" s="143" customFormat="1" ht="18">
      <c r="A64" s="141"/>
      <c r="B64" s="163" t="s">
        <v>1252</v>
      </c>
      <c r="C64" s="169">
        <v>27647.7</v>
      </c>
      <c r="D64"/>
      <c r="E64" s="188"/>
      <c r="F64" s="156"/>
      <c r="G64" s="147"/>
      <c r="H64" s="147"/>
      <c r="I64" s="147"/>
      <c r="J64" s="147"/>
      <c r="K64" s="147"/>
      <c r="L64" s="147"/>
      <c r="M64" s="147"/>
      <c r="N64" s="147"/>
      <c r="O64" s="147"/>
      <c r="P64" s="147"/>
      <c r="Q64" s="147"/>
      <c r="R64" s="147"/>
      <c r="S64" s="147"/>
      <c r="T64" s="147"/>
      <c r="U64" s="147"/>
      <c r="V64" s="147"/>
      <c r="W64" s="147"/>
      <c r="X64" s="147"/>
      <c r="Y64" s="147"/>
      <c r="Z64" s="147"/>
      <c r="AA64" s="147"/>
      <c r="AB64" s="147"/>
      <c r="AC64" s="147"/>
      <c r="AD64" s="147"/>
      <c r="AE64" s="147"/>
      <c r="AF64" s="147"/>
      <c r="AG64" s="147"/>
      <c r="AH64" s="147"/>
      <c r="AI64" s="147"/>
      <c r="AJ64" s="147"/>
      <c r="AK64" s="147"/>
      <c r="AL64" s="147"/>
      <c r="AM64" s="147"/>
      <c r="AN64" s="147"/>
      <c r="AO64" s="147"/>
    </row>
    <row r="65" spans="1:41" s="143" customFormat="1" ht="18">
      <c r="A65" s="141"/>
      <c r="B65" s="163" t="s">
        <v>1264</v>
      </c>
      <c r="C65" s="169">
        <v>0</v>
      </c>
      <c r="D65"/>
      <c r="E65" s="151"/>
      <c r="F65" s="151"/>
      <c r="G65" s="147"/>
      <c r="H65" s="147"/>
      <c r="I65" s="147"/>
      <c r="J65" s="147"/>
      <c r="K65" s="147"/>
      <c r="L65" s="147"/>
      <c r="M65" s="147"/>
      <c r="N65" s="147"/>
      <c r="O65" s="147"/>
      <c r="P65" s="147"/>
      <c r="Q65" s="147"/>
      <c r="R65" s="147"/>
      <c r="S65" s="147"/>
      <c r="T65" s="147"/>
      <c r="U65" s="147"/>
      <c r="V65" s="147"/>
      <c r="W65" s="147"/>
      <c r="X65" s="147"/>
      <c r="Y65" s="147"/>
      <c r="Z65" s="147"/>
      <c r="AA65" s="147"/>
      <c r="AB65" s="147"/>
      <c r="AC65" s="147"/>
      <c r="AD65" s="147"/>
      <c r="AE65" s="147"/>
      <c r="AF65" s="147"/>
      <c r="AG65" s="147"/>
      <c r="AH65" s="147"/>
      <c r="AI65" s="147"/>
      <c r="AJ65" s="147"/>
      <c r="AK65" s="147"/>
      <c r="AL65" s="147"/>
      <c r="AM65" s="147"/>
      <c r="AN65" s="147"/>
      <c r="AO65" s="147"/>
    </row>
    <row r="66" spans="1:41" s="143" customFormat="1" ht="18">
      <c r="A66" s="141"/>
      <c r="B66" s="174" t="s">
        <v>4</v>
      </c>
      <c r="C66" s="172">
        <f>+C67+C68+C69+C70+C71+C72+C74+C75</f>
        <v>7018063.9300000006</v>
      </c>
      <c r="D66"/>
      <c r="E66" s="179"/>
      <c r="F66"/>
      <c r="G66" s="147"/>
      <c r="H66" s="147"/>
      <c r="I66" s="147"/>
      <c r="J66" s="147"/>
      <c r="K66" s="147"/>
      <c r="L66" s="147"/>
      <c r="M66" s="147"/>
      <c r="N66" s="147"/>
      <c r="O66" s="147"/>
      <c r="P66" s="147"/>
      <c r="Q66" s="147"/>
      <c r="R66" s="147"/>
      <c r="S66" s="147"/>
      <c r="T66" s="147"/>
      <c r="U66" s="147"/>
      <c r="V66" s="147"/>
      <c r="W66" s="147"/>
      <c r="X66" s="147"/>
      <c r="Y66" s="147"/>
      <c r="Z66" s="147"/>
      <c r="AA66" s="147"/>
      <c r="AB66" s="147"/>
      <c r="AC66" s="147"/>
      <c r="AD66" s="147"/>
      <c r="AE66" s="147"/>
      <c r="AF66" s="147"/>
      <c r="AG66" s="147"/>
      <c r="AH66" s="147"/>
      <c r="AI66" s="147"/>
      <c r="AJ66" s="147"/>
      <c r="AK66" s="147"/>
      <c r="AL66" s="147"/>
      <c r="AM66" s="147"/>
      <c r="AN66" s="147"/>
      <c r="AO66" s="147"/>
    </row>
    <row r="67" spans="1:41" s="143" customFormat="1" ht="18">
      <c r="A67" s="141"/>
      <c r="B67" s="163" t="s">
        <v>1253</v>
      </c>
      <c r="C67" s="169">
        <v>387030.48</v>
      </c>
      <c r="D67"/>
      <c r="E67" s="180"/>
      <c r="F67"/>
      <c r="G67" s="147"/>
      <c r="H67" s="147"/>
      <c r="I67" s="147"/>
      <c r="J67" s="147"/>
      <c r="K67" s="147"/>
      <c r="L67" s="147"/>
      <c r="M67" s="147"/>
      <c r="N67" s="147"/>
      <c r="O67" s="147"/>
      <c r="P67" s="147"/>
      <c r="Q67" s="147"/>
      <c r="R67" s="147"/>
      <c r="S67" s="147"/>
      <c r="T67" s="147"/>
      <c r="U67" s="147"/>
      <c r="V67" s="147"/>
      <c r="W67" s="147"/>
      <c r="X67" s="147"/>
      <c r="Y67" s="147"/>
      <c r="Z67" s="147"/>
      <c r="AA67" s="147"/>
      <c r="AB67" s="147"/>
      <c r="AC67" s="147"/>
      <c r="AD67" s="147"/>
      <c r="AE67" s="147"/>
      <c r="AF67" s="147"/>
      <c r="AG67" s="147"/>
      <c r="AH67" s="147"/>
      <c r="AI67" s="147"/>
      <c r="AJ67" s="147"/>
      <c r="AK67" s="147"/>
      <c r="AL67" s="147"/>
      <c r="AM67" s="147"/>
      <c r="AN67" s="147"/>
      <c r="AO67" s="147"/>
    </row>
    <row r="68" spans="1:41" s="143" customFormat="1" ht="18">
      <c r="A68" s="141"/>
      <c r="B68" s="163" t="s">
        <v>1254</v>
      </c>
      <c r="C68" s="169">
        <v>52781.4</v>
      </c>
      <c r="D68"/>
      <c r="F68" s="150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</row>
    <row r="69" spans="1:41" s="143" customFormat="1" ht="18">
      <c r="A69" s="141"/>
      <c r="B69" s="163" t="s">
        <v>1255</v>
      </c>
      <c r="C69" s="169">
        <v>303091.02</v>
      </c>
      <c r="D69"/>
      <c r="E69" s="156"/>
      <c r="F69" s="156"/>
      <c r="G69" s="147"/>
      <c r="H69" s="147"/>
      <c r="I69" s="147"/>
      <c r="J69" s="147"/>
      <c r="K69" s="147"/>
      <c r="L69" s="147"/>
      <c r="M69" s="147"/>
      <c r="N69" s="147"/>
      <c r="O69" s="147"/>
      <c r="P69" s="147"/>
      <c r="Q69" s="147"/>
      <c r="R69" s="147"/>
      <c r="S69" s="147"/>
      <c r="T69" s="147"/>
      <c r="U69" s="147"/>
      <c r="V69" s="147"/>
      <c r="W69" s="147"/>
      <c r="X69" s="147"/>
      <c r="Y69" s="147"/>
      <c r="Z69" s="147"/>
      <c r="AA69" s="147"/>
      <c r="AB69" s="147"/>
      <c r="AC69" s="147"/>
      <c r="AD69" s="147"/>
      <c r="AE69" s="147"/>
      <c r="AF69" s="147"/>
      <c r="AG69" s="147"/>
      <c r="AH69" s="147"/>
      <c r="AI69" s="147"/>
      <c r="AJ69" s="147"/>
      <c r="AK69" s="147"/>
      <c r="AL69" s="147"/>
      <c r="AM69" s="147"/>
      <c r="AN69" s="147"/>
      <c r="AO69" s="147"/>
    </row>
    <row r="70" spans="1:41" s="143" customFormat="1" ht="18">
      <c r="A70" s="141"/>
      <c r="B70" s="163" t="s">
        <v>1256</v>
      </c>
      <c r="C70" s="169">
        <v>0</v>
      </c>
      <c r="D70"/>
      <c r="E70" s="182"/>
      <c r="F70" s="151"/>
      <c r="G70" s="147"/>
      <c r="H70" s="147"/>
      <c r="I70" s="147"/>
      <c r="J70" s="147"/>
      <c r="K70" s="147"/>
      <c r="L70" s="147"/>
      <c r="M70" s="147"/>
      <c r="N70" s="147"/>
      <c r="O70" s="147"/>
      <c r="P70" s="147"/>
      <c r="Q70" s="147"/>
      <c r="R70" s="147"/>
      <c r="S70" s="147"/>
      <c r="T70" s="147"/>
      <c r="U70" s="147"/>
      <c r="V70" s="147"/>
      <c r="W70" s="147"/>
      <c r="X70" s="147"/>
      <c r="Y70" s="147"/>
      <c r="Z70" s="147"/>
      <c r="AA70" s="147"/>
      <c r="AB70" s="147"/>
      <c r="AC70" s="147"/>
      <c r="AD70" s="147"/>
      <c r="AE70" s="147"/>
      <c r="AF70" s="147"/>
      <c r="AG70" s="147"/>
      <c r="AH70" s="147"/>
      <c r="AI70" s="147"/>
      <c r="AJ70" s="147"/>
      <c r="AK70" s="147"/>
      <c r="AL70" s="147"/>
      <c r="AM70" s="147"/>
      <c r="AN70" s="147"/>
      <c r="AO70" s="147"/>
    </row>
    <row r="71" spans="1:41" s="143" customFormat="1" ht="18">
      <c r="A71" s="141"/>
      <c r="B71" s="163" t="s">
        <v>1257</v>
      </c>
      <c r="C71" s="169">
        <v>3784491.75</v>
      </c>
      <c r="D71"/>
      <c r="E71" s="179"/>
      <c r="F71"/>
      <c r="G71" s="147"/>
      <c r="H71" s="147"/>
      <c r="I71" s="147"/>
      <c r="J71" s="147"/>
      <c r="K71" s="147"/>
      <c r="L71" s="147"/>
      <c r="M71" s="147"/>
      <c r="N71" s="147"/>
      <c r="O71" s="147"/>
      <c r="P71" s="147"/>
      <c r="Q71" s="147"/>
      <c r="R71" s="147"/>
      <c r="S71" s="147"/>
      <c r="T71" s="147"/>
      <c r="U71" s="147"/>
      <c r="V71" s="147"/>
      <c r="W71" s="147"/>
      <c r="X71" s="147"/>
      <c r="Y71" s="147"/>
      <c r="Z71" s="147"/>
      <c r="AA71" s="147"/>
      <c r="AB71" s="147"/>
      <c r="AC71" s="147"/>
      <c r="AD71" s="147"/>
      <c r="AE71" s="147"/>
      <c r="AF71" s="147"/>
      <c r="AG71" s="147"/>
      <c r="AH71" s="147"/>
      <c r="AI71" s="147"/>
      <c r="AJ71" s="147"/>
      <c r="AK71" s="147"/>
      <c r="AL71" s="147"/>
      <c r="AM71" s="147"/>
      <c r="AN71" s="147"/>
      <c r="AO71" s="147"/>
    </row>
    <row r="72" spans="1:41" s="143" customFormat="1" ht="18">
      <c r="A72" s="141"/>
      <c r="B72" s="163" t="s">
        <v>1258</v>
      </c>
      <c r="C72" s="169">
        <v>708</v>
      </c>
      <c r="D72"/>
      <c r="E72" s="179"/>
      <c r="F72"/>
      <c r="G72" s="147"/>
      <c r="H72" s="147"/>
      <c r="I72" s="147"/>
      <c r="J72" s="147"/>
      <c r="K72" s="147"/>
      <c r="L72" s="147"/>
      <c r="M72" s="147"/>
      <c r="N72" s="147"/>
      <c r="O72" s="147"/>
      <c r="P72" s="147"/>
      <c r="Q72" s="147"/>
      <c r="R72" s="147"/>
      <c r="S72" s="147"/>
      <c r="T72" s="147"/>
      <c r="U72" s="147"/>
      <c r="V72" s="147"/>
      <c r="W72" s="147"/>
      <c r="X72" s="147"/>
      <c r="Y72" s="147"/>
      <c r="Z72" s="147"/>
      <c r="AA72" s="147"/>
      <c r="AB72" s="147"/>
      <c r="AC72" s="147"/>
      <c r="AD72" s="147"/>
      <c r="AE72" s="147"/>
      <c r="AF72" s="147"/>
      <c r="AG72" s="147"/>
      <c r="AH72" s="147"/>
      <c r="AI72" s="147"/>
      <c r="AJ72" s="147"/>
      <c r="AK72" s="147"/>
      <c r="AL72" s="147"/>
      <c r="AM72" s="147"/>
      <c r="AN72" s="147"/>
      <c r="AO72" s="147"/>
    </row>
    <row r="73" spans="1:41" s="143" customFormat="1" ht="12.75" hidden="1" customHeight="1">
      <c r="A73" s="141"/>
      <c r="B73" s="163" t="s">
        <v>1259</v>
      </c>
      <c r="C73" s="169"/>
      <c r="D73"/>
      <c r="E73" s="150"/>
      <c r="F73" s="150"/>
      <c r="G73" s="147"/>
      <c r="H73" s="147"/>
      <c r="I73" s="147"/>
      <c r="J73" s="147"/>
      <c r="K73" s="147"/>
      <c r="L73" s="147"/>
      <c r="M73" s="147"/>
      <c r="N73" s="147"/>
      <c r="O73" s="147"/>
      <c r="P73" s="147"/>
      <c r="Q73" s="147"/>
      <c r="R73" s="147"/>
      <c r="S73" s="147"/>
      <c r="T73" s="147"/>
      <c r="U73" s="147"/>
      <c r="V73" s="147"/>
      <c r="W73" s="147"/>
      <c r="X73" s="147"/>
      <c r="Y73" s="147"/>
      <c r="Z73" s="147"/>
      <c r="AA73" s="147"/>
      <c r="AB73" s="147"/>
      <c r="AC73" s="147"/>
      <c r="AD73" s="147"/>
      <c r="AE73" s="147"/>
      <c r="AF73" s="147"/>
      <c r="AG73" s="147"/>
      <c r="AH73" s="147"/>
      <c r="AI73" s="147"/>
      <c r="AJ73" s="147"/>
      <c r="AK73" s="147"/>
      <c r="AL73" s="147"/>
      <c r="AM73" s="147"/>
      <c r="AN73" s="147"/>
      <c r="AO73" s="147"/>
    </row>
    <row r="74" spans="1:41" s="143" customFormat="1" ht="18">
      <c r="A74" s="141"/>
      <c r="B74" s="163" t="s">
        <v>1260</v>
      </c>
      <c r="C74" s="169">
        <v>251532.37</v>
      </c>
      <c r="D74"/>
      <c r="E74" s="156"/>
      <c r="F74" s="156"/>
      <c r="G74" s="147"/>
      <c r="H74" s="147"/>
      <c r="I74" s="147"/>
      <c r="J74" s="147"/>
      <c r="K74" s="147"/>
      <c r="L74" s="147"/>
      <c r="M74" s="147"/>
      <c r="N74" s="147"/>
      <c r="O74" s="147"/>
      <c r="P74" s="147"/>
      <c r="Q74" s="147"/>
      <c r="R74" s="147"/>
      <c r="S74" s="147"/>
      <c r="T74" s="147"/>
      <c r="U74" s="147"/>
      <c r="V74" s="147"/>
      <c r="W74" s="147"/>
      <c r="X74" s="147"/>
      <c r="Y74" s="147"/>
      <c r="Z74" s="147"/>
      <c r="AA74" s="147"/>
      <c r="AB74" s="147"/>
      <c r="AC74" s="147"/>
      <c r="AD74" s="147"/>
      <c r="AE74" s="147"/>
      <c r="AF74" s="147"/>
      <c r="AG74" s="147"/>
      <c r="AH74" s="147"/>
      <c r="AI74" s="147"/>
      <c r="AJ74" s="147"/>
      <c r="AK74" s="147"/>
      <c r="AL74" s="147"/>
      <c r="AM74" s="147"/>
      <c r="AN74" s="147"/>
      <c r="AO74" s="147"/>
    </row>
    <row r="75" spans="1:41" s="143" customFormat="1" ht="18">
      <c r="A75" s="141"/>
      <c r="B75" s="163" t="s">
        <v>1261</v>
      </c>
      <c r="C75" s="169">
        <v>2238428.91</v>
      </c>
      <c r="D75"/>
      <c r="E75" s="182"/>
      <c r="F75" s="151"/>
      <c r="G75" s="147"/>
      <c r="H75" s="147"/>
      <c r="I75" s="147"/>
      <c r="J75" s="147"/>
      <c r="K75" s="147"/>
      <c r="L75" s="147"/>
      <c r="M75" s="147"/>
      <c r="N75" s="147"/>
      <c r="O75" s="147"/>
      <c r="P75" s="147"/>
      <c r="Q75" s="147"/>
      <c r="R75" s="147"/>
      <c r="S75" s="147"/>
      <c r="T75" s="147"/>
      <c r="U75" s="147"/>
      <c r="V75" s="147"/>
      <c r="W75" s="147"/>
      <c r="X75" s="147"/>
      <c r="Y75" s="147"/>
      <c r="Z75" s="147"/>
      <c r="AA75" s="147"/>
      <c r="AB75" s="147"/>
      <c r="AC75" s="147"/>
      <c r="AD75" s="147"/>
      <c r="AE75" s="147"/>
      <c r="AF75" s="147"/>
      <c r="AG75" s="147"/>
      <c r="AH75" s="147"/>
      <c r="AI75" s="147"/>
      <c r="AJ75" s="147"/>
      <c r="AK75" s="147"/>
      <c r="AL75" s="147"/>
      <c r="AM75" s="147"/>
      <c r="AN75" s="147"/>
      <c r="AO75" s="147"/>
    </row>
    <row r="76" spans="1:41" s="143" customFormat="1" ht="18">
      <c r="A76" s="141"/>
      <c r="B76" s="174" t="s">
        <v>1280</v>
      </c>
      <c r="C76" s="175">
        <f>+C77+C78+C79+C80+C81+C82</f>
        <v>1955006.91</v>
      </c>
      <c r="D76"/>
      <c r="E76"/>
      <c r="F76"/>
      <c r="G76" s="147"/>
      <c r="H76" s="147"/>
      <c r="I76" s="147"/>
      <c r="J76" s="147"/>
      <c r="K76" s="147"/>
      <c r="L76" s="147"/>
      <c r="M76" s="147"/>
      <c r="N76" s="147"/>
      <c r="O76" s="147"/>
      <c r="P76" s="147"/>
      <c r="Q76" s="147"/>
      <c r="R76" s="147"/>
      <c r="S76" s="147"/>
      <c r="T76" s="147"/>
      <c r="U76" s="147"/>
      <c r="V76" s="147"/>
      <c r="W76" s="147"/>
      <c r="X76" s="147"/>
      <c r="Y76" s="147"/>
      <c r="Z76" s="147"/>
      <c r="AA76" s="147"/>
      <c r="AB76" s="147"/>
      <c r="AC76" s="147"/>
      <c r="AD76" s="147"/>
      <c r="AE76" s="147"/>
      <c r="AF76" s="147"/>
      <c r="AG76" s="147"/>
      <c r="AH76" s="147"/>
      <c r="AI76" s="147"/>
      <c r="AJ76" s="147"/>
      <c r="AK76" s="147"/>
      <c r="AL76" s="147"/>
      <c r="AM76" s="147"/>
      <c r="AN76" s="147"/>
      <c r="AO76" s="147"/>
    </row>
    <row r="77" spans="1:41" s="143" customFormat="1" ht="18">
      <c r="A77" s="141"/>
      <c r="B77" s="163" t="s">
        <v>1279</v>
      </c>
      <c r="C77" s="169">
        <v>1633780.54</v>
      </c>
      <c r="D77"/>
      <c r="E77"/>
      <c r="F77"/>
      <c r="G77" s="147"/>
      <c r="H77" s="147"/>
      <c r="I77" s="147"/>
      <c r="J77" s="147"/>
      <c r="K77" s="147"/>
      <c r="L77" s="147"/>
      <c r="M77" s="147"/>
      <c r="N77" s="147"/>
      <c r="O77" s="147"/>
      <c r="P77" s="147"/>
      <c r="Q77" s="147"/>
      <c r="R77" s="147"/>
      <c r="S77" s="147"/>
      <c r="T77" s="147"/>
      <c r="U77" s="147"/>
      <c r="V77" s="147"/>
      <c r="W77" s="147"/>
      <c r="X77" s="147"/>
      <c r="Y77" s="147"/>
      <c r="Z77" s="147"/>
      <c r="AA77" s="147"/>
      <c r="AB77" s="147"/>
      <c r="AC77" s="147"/>
      <c r="AD77" s="147"/>
      <c r="AE77" s="147"/>
      <c r="AF77" s="147"/>
      <c r="AG77" s="147"/>
      <c r="AH77" s="147"/>
      <c r="AI77" s="147"/>
      <c r="AJ77" s="147"/>
      <c r="AK77" s="147"/>
      <c r="AL77" s="147"/>
      <c r="AM77" s="147"/>
      <c r="AN77" s="147"/>
      <c r="AO77" s="147"/>
    </row>
    <row r="78" spans="1:41" s="143" customFormat="1" ht="22.5" customHeight="1">
      <c r="A78" s="141"/>
      <c r="B78" s="163" t="s">
        <v>1294</v>
      </c>
      <c r="C78" s="169">
        <v>33245.949999999997</v>
      </c>
      <c r="D78"/>
      <c r="E78" s="156"/>
      <c r="F78" s="156"/>
      <c r="G78" s="147"/>
      <c r="H78" s="147"/>
      <c r="I78" s="147"/>
      <c r="J78" s="147"/>
      <c r="K78" s="147"/>
      <c r="L78" s="147"/>
      <c r="M78" s="147"/>
      <c r="N78" s="147"/>
      <c r="O78" s="147"/>
      <c r="P78" s="147"/>
      <c r="Q78" s="147"/>
      <c r="R78" s="147"/>
      <c r="S78" s="147"/>
      <c r="T78" s="147"/>
      <c r="U78" s="147"/>
      <c r="V78" s="147"/>
      <c r="W78" s="147"/>
      <c r="X78" s="147"/>
      <c r="Y78" s="147"/>
      <c r="Z78" s="147"/>
      <c r="AA78" s="147"/>
      <c r="AB78" s="147"/>
      <c r="AC78" s="147"/>
      <c r="AD78" s="147"/>
      <c r="AE78" s="147"/>
      <c r="AF78" s="147"/>
      <c r="AG78" s="147"/>
      <c r="AH78" s="147"/>
      <c r="AI78" s="147"/>
      <c r="AJ78" s="147"/>
      <c r="AK78" s="147"/>
      <c r="AL78" s="147"/>
      <c r="AM78" s="147"/>
      <c r="AN78" s="147"/>
      <c r="AO78" s="147"/>
    </row>
    <row r="79" spans="1:41" s="143" customFormat="1" ht="18">
      <c r="A79" s="141"/>
      <c r="B79" s="163" t="s">
        <v>1295</v>
      </c>
      <c r="C79" s="169">
        <v>104758.21</v>
      </c>
      <c r="D79"/>
      <c r="E79" s="151"/>
      <c r="F79" s="151"/>
      <c r="G79" s="147"/>
      <c r="H79" s="147"/>
      <c r="I79" s="147"/>
      <c r="J79" s="147"/>
      <c r="K79" s="147"/>
      <c r="L79" s="147"/>
      <c r="M79" s="147"/>
      <c r="N79" s="147"/>
      <c r="O79" s="147"/>
      <c r="P79" s="147"/>
      <c r="Q79" s="147"/>
      <c r="R79" s="147"/>
      <c r="S79" s="147"/>
      <c r="T79" s="147"/>
      <c r="U79" s="147"/>
      <c r="V79" s="147"/>
      <c r="W79" s="147"/>
      <c r="X79" s="147"/>
      <c r="Y79" s="147"/>
      <c r="Z79" s="147"/>
      <c r="AA79" s="147"/>
      <c r="AB79" s="147"/>
      <c r="AC79" s="147"/>
      <c r="AD79" s="147"/>
      <c r="AE79" s="147"/>
      <c r="AF79" s="147"/>
      <c r="AG79" s="147"/>
      <c r="AH79" s="147"/>
      <c r="AI79" s="147"/>
      <c r="AJ79" s="147"/>
      <c r="AK79" s="147"/>
      <c r="AL79" s="147"/>
      <c r="AM79" s="147"/>
      <c r="AN79" s="147"/>
      <c r="AO79" s="147"/>
    </row>
    <row r="80" spans="1:41" s="143" customFormat="1" ht="18">
      <c r="A80" s="141"/>
      <c r="B80" s="163" t="s">
        <v>1296</v>
      </c>
      <c r="C80" s="169">
        <v>137450.01</v>
      </c>
      <c r="D80"/>
      <c r="E80" s="151"/>
      <c r="F80" s="151"/>
      <c r="G80" s="147"/>
      <c r="H80" s="147"/>
      <c r="I80" s="147"/>
      <c r="J80" s="147"/>
      <c r="K80" s="147"/>
      <c r="L80" s="147"/>
      <c r="M80" s="147"/>
      <c r="N80" s="147"/>
      <c r="O80" s="147"/>
      <c r="P80" s="147"/>
      <c r="Q80" s="147"/>
      <c r="R80" s="147"/>
      <c r="S80" s="147"/>
      <c r="T80" s="147"/>
      <c r="U80" s="147"/>
      <c r="V80" s="147"/>
      <c r="W80" s="147"/>
      <c r="X80" s="147"/>
      <c r="Y80" s="147"/>
      <c r="Z80" s="147"/>
      <c r="AA80" s="147"/>
      <c r="AB80" s="147"/>
      <c r="AC80" s="147"/>
      <c r="AD80" s="147"/>
      <c r="AE80" s="147"/>
      <c r="AF80" s="147"/>
      <c r="AG80" s="147"/>
      <c r="AH80" s="147"/>
      <c r="AI80" s="147"/>
      <c r="AJ80" s="147"/>
      <c r="AK80" s="147"/>
      <c r="AL80" s="147"/>
      <c r="AM80" s="147"/>
      <c r="AN80" s="147"/>
      <c r="AO80" s="147"/>
    </row>
    <row r="81" spans="1:41" s="143" customFormat="1" ht="20.25" customHeight="1">
      <c r="A81" s="141"/>
      <c r="B81" s="163" t="s">
        <v>1281</v>
      </c>
      <c r="C81" s="164">
        <v>8012.2</v>
      </c>
      <c r="D81"/>
      <c r="E81"/>
      <c r="F81"/>
      <c r="G81" s="147"/>
      <c r="H81" s="147"/>
      <c r="I81" s="147"/>
      <c r="J81" s="147"/>
      <c r="K81" s="147"/>
      <c r="L81" s="147"/>
      <c r="M81" s="147"/>
      <c r="N81" s="147"/>
      <c r="O81" s="147"/>
      <c r="P81" s="147"/>
      <c r="Q81" s="147"/>
      <c r="R81" s="147"/>
      <c r="S81" s="147"/>
      <c r="T81" s="147"/>
      <c r="U81" s="147"/>
      <c r="V81" s="147"/>
      <c r="W81" s="147"/>
      <c r="X81" s="147"/>
      <c r="Y81" s="147"/>
      <c r="Z81" s="147"/>
      <c r="AA81" s="147"/>
      <c r="AB81" s="147"/>
      <c r="AC81" s="147"/>
      <c r="AD81" s="147"/>
      <c r="AE81" s="147"/>
      <c r="AF81" s="147"/>
      <c r="AG81" s="147"/>
      <c r="AH81" s="147"/>
      <c r="AI81" s="147"/>
      <c r="AJ81" s="147"/>
      <c r="AK81" s="147"/>
      <c r="AL81" s="147"/>
      <c r="AM81" s="147"/>
      <c r="AN81" s="147"/>
      <c r="AO81" s="147"/>
    </row>
    <row r="82" spans="1:41" s="143" customFormat="1" ht="18">
      <c r="A82" s="141"/>
      <c r="B82" s="163" t="s">
        <v>1301</v>
      </c>
      <c r="C82" s="164">
        <v>37760</v>
      </c>
      <c r="D82"/>
      <c r="E82"/>
      <c r="F82"/>
      <c r="G82" s="147"/>
      <c r="H82" s="147"/>
      <c r="I82" s="147"/>
      <c r="J82" s="147"/>
      <c r="K82" s="147"/>
      <c r="L82" s="147"/>
      <c r="M82" s="147"/>
      <c r="N82" s="147"/>
      <c r="O82" s="147"/>
      <c r="P82" s="147"/>
      <c r="Q82" s="147"/>
      <c r="R82" s="147"/>
      <c r="S82" s="147"/>
      <c r="T82" s="147"/>
      <c r="U82" s="147"/>
      <c r="V82" s="147"/>
      <c r="W82" s="147"/>
      <c r="X82" s="147"/>
      <c r="Y82" s="147"/>
      <c r="Z82" s="147"/>
      <c r="AA82" s="147"/>
      <c r="AB82" s="147"/>
      <c r="AC82" s="147"/>
      <c r="AD82" s="147"/>
      <c r="AE82" s="147"/>
      <c r="AF82" s="147"/>
      <c r="AG82" s="147"/>
      <c r="AH82" s="147"/>
      <c r="AI82" s="147"/>
      <c r="AJ82" s="147"/>
      <c r="AK82" s="147"/>
      <c r="AL82" s="147"/>
      <c r="AM82" s="147"/>
      <c r="AN82" s="147"/>
      <c r="AO82" s="147"/>
    </row>
    <row r="83" spans="1:41" s="143" customFormat="1" ht="18">
      <c r="A83" s="141"/>
      <c r="B83" s="174" t="s">
        <v>1263</v>
      </c>
      <c r="C83" s="164"/>
      <c r="D83"/>
      <c r="E83" s="150"/>
      <c r="F83" s="150"/>
      <c r="G83" s="147"/>
      <c r="H83" s="147"/>
      <c r="I83" s="147"/>
      <c r="J83" s="147"/>
      <c r="K83" s="147"/>
      <c r="L83" s="147"/>
      <c r="M83" s="147"/>
      <c r="N83" s="147"/>
      <c r="O83" s="147"/>
      <c r="P83" s="147"/>
      <c r="Q83" s="147"/>
      <c r="R83" s="147"/>
      <c r="S83" s="147"/>
      <c r="T83" s="147"/>
      <c r="U83" s="147"/>
      <c r="V83" s="147"/>
      <c r="W83" s="147"/>
      <c r="X83" s="147"/>
      <c r="Y83" s="147"/>
      <c r="Z83" s="147"/>
      <c r="AA83" s="147"/>
      <c r="AB83" s="147"/>
      <c r="AC83" s="147"/>
      <c r="AD83" s="147"/>
      <c r="AE83" s="147"/>
      <c r="AF83" s="147"/>
      <c r="AG83" s="147"/>
      <c r="AH83" s="147"/>
      <c r="AI83" s="147"/>
      <c r="AJ83" s="147"/>
      <c r="AK83" s="147"/>
      <c r="AL83" s="147"/>
      <c r="AM83" s="147"/>
      <c r="AN83" s="147"/>
      <c r="AO83" s="147"/>
    </row>
    <row r="84" spans="1:41" s="143" customFormat="1" ht="18.75" thickBot="1">
      <c r="A84" s="141"/>
      <c r="C84" s="176">
        <f>+C23-C28</f>
        <v>9915840.9600000083</v>
      </c>
      <c r="D84"/>
      <c r="E84" s="156"/>
      <c r="F84" s="156"/>
      <c r="G84" s="147"/>
      <c r="H84" s="147"/>
      <c r="I84" s="147"/>
      <c r="J84" s="147"/>
      <c r="K84" s="147"/>
      <c r="L84" s="147"/>
      <c r="M84" s="147"/>
      <c r="N84" s="147"/>
      <c r="O84" s="147"/>
      <c r="P84" s="147"/>
      <c r="Q84" s="147"/>
      <c r="R84" s="147"/>
      <c r="S84" s="147"/>
      <c r="T84" s="147"/>
      <c r="U84" s="147"/>
      <c r="V84" s="147"/>
      <c r="W84" s="147"/>
      <c r="X84" s="147"/>
      <c r="Y84" s="147"/>
      <c r="Z84" s="147"/>
      <c r="AA84" s="147"/>
      <c r="AB84" s="147"/>
      <c r="AC84" s="147"/>
      <c r="AD84" s="147"/>
      <c r="AE84" s="147"/>
      <c r="AF84" s="147"/>
      <c r="AG84" s="147"/>
      <c r="AH84" s="147"/>
      <c r="AI84" s="147"/>
      <c r="AJ84" s="147"/>
      <c r="AK84" s="147"/>
      <c r="AL84" s="147"/>
      <c r="AM84" s="147"/>
      <c r="AN84" s="147"/>
      <c r="AO84" s="147"/>
    </row>
    <row r="85" spans="1:41" s="143" customFormat="1" ht="16.5" thickTop="1">
      <c r="A85" s="141"/>
      <c r="B85" s="158"/>
      <c r="C85" s="159"/>
      <c r="D85"/>
      <c r="E85" s="151"/>
      <c r="F85" s="151"/>
      <c r="G85" s="147"/>
      <c r="H85" s="147"/>
      <c r="I85" s="147"/>
      <c r="J85" s="147"/>
      <c r="K85" s="147"/>
      <c r="L85" s="147"/>
      <c r="M85" s="147"/>
      <c r="N85" s="147"/>
      <c r="O85" s="147"/>
      <c r="P85" s="147"/>
      <c r="Q85" s="147"/>
      <c r="R85" s="147"/>
      <c r="S85" s="147"/>
      <c r="T85" s="147"/>
      <c r="U85" s="147"/>
      <c r="V85" s="147"/>
      <c r="W85" s="147"/>
      <c r="X85" s="147"/>
      <c r="Y85" s="147"/>
      <c r="Z85" s="147"/>
      <c r="AA85" s="147"/>
      <c r="AB85" s="147"/>
      <c r="AC85" s="147"/>
      <c r="AD85" s="147"/>
      <c r="AE85" s="147"/>
      <c r="AF85" s="147"/>
      <c r="AG85" s="147"/>
      <c r="AH85" s="147"/>
      <c r="AI85" s="147"/>
      <c r="AJ85" s="147"/>
      <c r="AK85" s="147"/>
      <c r="AL85" s="147"/>
      <c r="AM85" s="147"/>
      <c r="AN85" s="147"/>
      <c r="AO85" s="147"/>
    </row>
    <row r="86" spans="1:41" s="143" customFormat="1">
      <c r="A86"/>
      <c r="B86" s="161"/>
      <c r="C86" s="162"/>
      <c r="D86"/>
      <c r="E86"/>
      <c r="F86"/>
      <c r="G86" s="152"/>
      <c r="H86" s="152"/>
      <c r="I86" s="152"/>
      <c r="J86" s="152"/>
      <c r="K86" s="152"/>
      <c r="L86" s="152"/>
      <c r="M86" s="152"/>
      <c r="N86" s="152"/>
      <c r="O86" s="152"/>
      <c r="P86" s="152"/>
      <c r="Q86" s="152"/>
      <c r="R86" s="152"/>
      <c r="S86" s="152"/>
      <c r="T86" s="152"/>
      <c r="U86" s="152"/>
      <c r="V86" s="152"/>
      <c r="W86" s="152"/>
      <c r="X86" s="152"/>
      <c r="Y86" s="152"/>
      <c r="Z86" s="152"/>
      <c r="AA86" s="152"/>
      <c r="AB86" s="152"/>
      <c r="AC86" s="152"/>
      <c r="AD86" s="152"/>
      <c r="AE86" s="152"/>
      <c r="AF86" s="152"/>
      <c r="AG86" s="152"/>
      <c r="AH86" s="152"/>
      <c r="AI86" s="152"/>
      <c r="AJ86" s="152"/>
      <c r="AK86" s="152"/>
      <c r="AL86" s="152"/>
      <c r="AM86" s="152"/>
      <c r="AN86" s="152"/>
      <c r="AO86" s="152"/>
    </row>
    <row r="87" spans="1:41">
      <c r="A87"/>
      <c r="B87" s="161"/>
      <c r="C87" s="162"/>
      <c r="D87"/>
      <c r="E87"/>
      <c r="F87"/>
      <c r="G87" s="153"/>
      <c r="H87" s="153"/>
      <c r="I87" s="153"/>
      <c r="J87" s="153"/>
      <c r="K87" s="153"/>
      <c r="L87" s="153"/>
      <c r="M87" s="153"/>
      <c r="N87" s="153"/>
      <c r="O87" s="153"/>
      <c r="P87" s="153"/>
      <c r="Q87" s="153"/>
      <c r="R87" s="153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/>
      <c r="AE87" s="153"/>
      <c r="AF87" s="153"/>
      <c r="AG87" s="153"/>
      <c r="AH87" s="153"/>
      <c r="AI87" s="153"/>
      <c r="AJ87" s="153"/>
      <c r="AK87" s="153"/>
      <c r="AL87" s="153"/>
      <c r="AM87" s="153"/>
      <c r="AN87" s="153"/>
      <c r="AO87" s="153"/>
    </row>
    <row r="88" spans="1:41">
      <c r="A88"/>
      <c r="B88" s="161"/>
      <c r="C88" s="162"/>
      <c r="D88"/>
      <c r="E88"/>
      <c r="F88"/>
      <c r="G88" s="153"/>
      <c r="H88" s="153"/>
      <c r="I88" s="153"/>
      <c r="J88" s="153"/>
      <c r="K88" s="153"/>
      <c r="L88" s="153"/>
      <c r="M88" s="153"/>
      <c r="N88" s="153"/>
      <c r="O88" s="153"/>
      <c r="P88" s="153"/>
      <c r="Q88" s="153"/>
      <c r="R88" s="153"/>
      <c r="S88" s="153"/>
      <c r="T88" s="153"/>
      <c r="U88" s="153"/>
      <c r="V88" s="153"/>
      <c r="W88" s="153"/>
      <c r="X88" s="153"/>
      <c r="Y88" s="153"/>
      <c r="Z88" s="153"/>
      <c r="AA88" s="153"/>
      <c r="AB88" s="153"/>
      <c r="AC88" s="153"/>
      <c r="AD88" s="153"/>
      <c r="AE88" s="153"/>
      <c r="AF88" s="153"/>
      <c r="AG88" s="153"/>
      <c r="AH88" s="153"/>
      <c r="AI88" s="153"/>
      <c r="AJ88" s="153"/>
      <c r="AK88" s="153"/>
      <c r="AL88" s="153"/>
      <c r="AM88" s="153"/>
      <c r="AN88" s="153"/>
      <c r="AO88" s="153"/>
    </row>
    <row r="89" spans="1:41">
      <c r="A89"/>
      <c r="B89" s="161"/>
      <c r="C89" s="162"/>
      <c r="D89" s="149"/>
      <c r="E89"/>
      <c r="F89"/>
    </row>
    <row r="90" spans="1:41" ht="15">
      <c r="A90"/>
      <c r="B90" s="161"/>
      <c r="C90" s="161"/>
      <c r="D90" s="150"/>
      <c r="E90" s="150"/>
      <c r="F90" s="150"/>
    </row>
    <row r="91" spans="1:41" ht="15.75">
      <c r="A91" s="197" t="s">
        <v>1272</v>
      </c>
      <c r="B91" s="197"/>
      <c r="C91" s="154" t="s">
        <v>1273</v>
      </c>
      <c r="D91" s="156"/>
      <c r="E91" s="156"/>
      <c r="F91" s="156"/>
    </row>
    <row r="92" spans="1:41" ht="15.75">
      <c r="A92" s="198" t="s">
        <v>1274</v>
      </c>
      <c r="B92" s="198"/>
      <c r="C92" s="155" t="s">
        <v>1275</v>
      </c>
      <c r="D92" s="151"/>
      <c r="E92" s="151"/>
      <c r="F92" s="151"/>
    </row>
    <row r="93" spans="1:41" ht="15.75">
      <c r="A93"/>
      <c r="B93" s="161"/>
      <c r="C93" s="161"/>
      <c r="D93" s="151"/>
      <c r="E93" s="151"/>
      <c r="F93" s="151"/>
    </row>
    <row r="94" spans="1:41">
      <c r="A94"/>
      <c r="B94" s="161"/>
      <c r="C94" s="161"/>
      <c r="D94"/>
      <c r="E94"/>
      <c r="F94"/>
    </row>
    <row r="95" spans="1:41" ht="15">
      <c r="A95"/>
      <c r="B95" s="161"/>
      <c r="C95" s="150"/>
      <c r="D95"/>
      <c r="E95"/>
      <c r="F95"/>
    </row>
    <row r="96" spans="1:41" ht="12.75" customHeight="1">
      <c r="A96"/>
      <c r="B96" s="193" t="s">
        <v>1276</v>
      </c>
      <c r="C96" s="193"/>
      <c r="D96"/>
      <c r="E96"/>
      <c r="F96"/>
    </row>
    <row r="97" spans="1:6">
      <c r="A97"/>
      <c r="B97" s="194" t="s">
        <v>1277</v>
      </c>
      <c r="C97" s="194"/>
      <c r="D97"/>
      <c r="E97"/>
      <c r="F97"/>
    </row>
    <row r="98" spans="1:6">
      <c r="A98"/>
      <c r="B98" s="161"/>
      <c r="C98" s="161"/>
      <c r="D98"/>
      <c r="E98"/>
      <c r="F98"/>
    </row>
    <row r="99" spans="1:6">
      <c r="A99"/>
      <c r="B99" s="161" t="s">
        <v>1278</v>
      </c>
      <c r="C99" s="161"/>
      <c r="D99"/>
      <c r="E99"/>
      <c r="F99"/>
    </row>
    <row r="100" spans="1:6">
      <c r="A100"/>
      <c r="B100" s="161"/>
      <c r="C100" s="161"/>
      <c r="D100"/>
      <c r="E100"/>
      <c r="F100"/>
    </row>
    <row r="101" spans="1:6">
      <c r="A101"/>
      <c r="B101" s="161"/>
      <c r="C101" s="161"/>
      <c r="D101"/>
      <c r="E101"/>
      <c r="F101"/>
    </row>
    <row r="122" spans="2:2">
      <c r="B122" s="158" t="s">
        <v>1288</v>
      </c>
    </row>
  </sheetData>
  <mergeCells count="7">
    <mergeCell ref="B96:C96"/>
    <mergeCell ref="B97:C97"/>
    <mergeCell ref="B9:C9"/>
    <mergeCell ref="B10:C10"/>
    <mergeCell ref="B11:C11"/>
    <mergeCell ref="A91:B91"/>
    <mergeCell ref="A92:B92"/>
  </mergeCells>
  <phoneticPr fontId="44" type="noConversion"/>
  <pageMargins left="0.70866141732283472" right="0.70866141732283472" top="0.74803149606299213" bottom="0.74803149606299213" header="0.31496062992125984" footer="0.31496062992125984"/>
  <pageSetup scale="36" fitToWidth="99" orientation="portrait" horizontalDpi="360" verticalDpi="360" r:id="rId1"/>
  <rowBreaks count="1" manualBreakCount="1">
    <brk id="101" max="2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E2649E-F498-47ED-82B8-721DF771C17F}">
  <dimension ref="A1"/>
  <sheetViews>
    <sheetView workbookViewId="0">
      <selection activeCell="I14" sqref="I14"/>
    </sheetView>
  </sheetViews>
  <sheetFormatPr baseColWidth="10" defaultRowHeight="12.7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2</vt:i4>
      </vt:variant>
    </vt:vector>
  </HeadingPairs>
  <TitlesOfParts>
    <vt:vector size="5" baseType="lpstr">
      <vt:lpstr>Analistas</vt:lpstr>
      <vt:lpstr>Resultados</vt:lpstr>
      <vt:lpstr>Hoja1</vt:lpstr>
      <vt:lpstr>Resultados!Área_de_impresión</vt:lpstr>
      <vt:lpstr>Resultados!Títulos_a_imprimir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Carlos Tejeda Balbi</dc:creator>
  <cp:lastModifiedBy>Judith Valera Beltran</cp:lastModifiedBy>
  <cp:lastPrinted>2023-11-13T20:03:01Z</cp:lastPrinted>
  <dcterms:created xsi:type="dcterms:W3CDTF">2020-05-06T15:54:31Z</dcterms:created>
  <dcterms:modified xsi:type="dcterms:W3CDTF">2023-12-13T19:02:27Z</dcterms:modified>
</cp:coreProperties>
</file>